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/>
  </bookViews>
  <sheets>
    <sheet name="Кл.БП-КЛП-ТР. доп." sheetId="26" r:id="rId1"/>
    <sheet name="Кл.БП-ВВС-ТР.доп" sheetId="32" r:id="rId2"/>
    <sheet name="Кл.БП-ВМС-ТР.доп" sheetId="33" r:id="rId3"/>
    <sheet name="АСП-ВВС-ТР. доп." sheetId="30" r:id="rId4"/>
    <sheet name="Морски БП-ВМС-ТР. доп." sheetId="31" r:id="rId5"/>
    <sheet name="Кл.БП-КЛП-ТР изменение" sheetId="34" r:id="rId6"/>
  </sheets>
  <definedNames>
    <definedName name="_xlnm.Print_Area" localSheetId="3">'АСП-ВВС-ТР. доп.'!$A$1:$AJ$43</definedName>
    <definedName name="_xlnm.Print_Area" localSheetId="1">'Кл.БП-ВВС-ТР.доп'!$A$1:$AA$21</definedName>
    <definedName name="_xlnm.Print_Area" localSheetId="5">'Кл.БП-КЛП-ТР изменение'!$A$1:$Y$25</definedName>
    <definedName name="_xlnm.Print_Area" localSheetId="0">'Кл.БП-КЛП-ТР. доп.'!$A$1:$AK$76</definedName>
    <definedName name="_xlnm.Print_Area" localSheetId="4">'Морски БП-ВМС-ТР. доп.'!$A$1:$Z$27</definedName>
    <definedName name="_xlnm.Print_Titles" localSheetId="3">'АСП-ВВС-ТР. доп.'!$A:$G,'АСП-ВВС-ТР. доп.'!$1:$3</definedName>
    <definedName name="_xlnm.Print_Titles" localSheetId="1">'Кл.БП-ВВС-ТР.доп'!$A:$G</definedName>
    <definedName name="_xlnm.Print_Titles" localSheetId="2">'Кл.БП-ВМС-ТР.доп'!$A:$G</definedName>
    <definedName name="_xlnm.Print_Titles" localSheetId="5">'Кл.БП-КЛП-ТР изменение'!$A:$G</definedName>
    <definedName name="_xlnm.Print_Titles" localSheetId="0">'Кл.БП-КЛП-ТР. доп.'!$A:$G,'Кл.БП-КЛП-ТР. доп.'!$3:$9</definedName>
    <definedName name="_xlnm.Print_Titles" localSheetId="4">'Морски БП-ВМС-ТР. доп.'!$A:$G,'Морски БП-ВМС-ТР. доп.'!$1:$7</definedName>
    <definedName name="БПка_мини" localSheetId="0">#REF!</definedName>
    <definedName name="БПка_мини" localSheetId="4">#REF!</definedName>
    <definedName name="БПка_мини">#REF!</definedName>
    <definedName name="Наличност" localSheetId="0">#REF!</definedName>
    <definedName name="Наличност" localSheetId="4">#REF!</definedName>
    <definedName name="Наличност">#REF!</definedName>
    <definedName name="Разход" localSheetId="0">#REF!</definedName>
    <definedName name="Разход" localSheetId="4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Z75" i="26" l="1"/>
  <c r="Y75" i="26"/>
  <c r="X75" i="26"/>
  <c r="Z73" i="26"/>
  <c r="Y73" i="26"/>
  <c r="X73" i="26"/>
  <c r="Z71" i="26"/>
  <c r="Y71" i="26"/>
  <c r="X71" i="26"/>
  <c r="Z69" i="26"/>
  <c r="Y69" i="26"/>
  <c r="X69" i="26"/>
  <c r="Z64" i="26"/>
  <c r="Y64" i="26"/>
  <c r="X64" i="26"/>
  <c r="Z60" i="26"/>
  <c r="Y60" i="26"/>
  <c r="X60" i="26"/>
  <c r="Z58" i="26"/>
  <c r="Y58" i="26"/>
  <c r="X58" i="26"/>
  <c r="Z56" i="26"/>
  <c r="Y56" i="26"/>
  <c r="X56" i="26"/>
  <c r="Z54" i="26"/>
  <c r="Y54" i="26"/>
  <c r="X54" i="26"/>
  <c r="Z52" i="26"/>
  <c r="Y52" i="26"/>
  <c r="X52" i="26"/>
  <c r="Z47" i="26"/>
  <c r="Y47" i="26"/>
  <c r="X47" i="26"/>
  <c r="Z44" i="26"/>
  <c r="Y44" i="26"/>
  <c r="X44" i="26"/>
  <c r="Z42" i="26"/>
  <c r="Y42" i="26"/>
  <c r="X42" i="26"/>
  <c r="Z40" i="26"/>
  <c r="Y40" i="26"/>
  <c r="X40" i="26"/>
  <c r="Z33" i="26"/>
  <c r="Y33" i="26"/>
  <c r="X33" i="26"/>
  <c r="Z31" i="26"/>
  <c r="Y31" i="26"/>
  <c r="X31" i="26"/>
  <c r="Z29" i="26"/>
  <c r="Y29" i="26"/>
  <c r="X29" i="26"/>
  <c r="Z25" i="26"/>
  <c r="Y25" i="26"/>
  <c r="X25" i="26"/>
  <c r="Z22" i="26"/>
  <c r="Y22" i="26"/>
  <c r="X22" i="26"/>
  <c r="Z20" i="26"/>
  <c r="Y20" i="26"/>
  <c r="X20" i="26"/>
  <c r="Z16" i="26"/>
  <c r="Y16" i="26"/>
  <c r="X16" i="26"/>
  <c r="Z14" i="26"/>
  <c r="Y14" i="26"/>
  <c r="X14" i="26"/>
  <c r="Z12" i="26"/>
  <c r="Y12" i="26"/>
  <c r="X12" i="26"/>
  <c r="Z74" i="26"/>
  <c r="Y74" i="26"/>
  <c r="X74" i="26"/>
  <c r="Z72" i="26"/>
  <c r="Y72" i="26"/>
  <c r="X72" i="26"/>
  <c r="Z70" i="26"/>
  <c r="Y70" i="26"/>
  <c r="X70" i="26"/>
  <c r="Z68" i="26"/>
  <c r="Y68" i="26"/>
  <c r="X68" i="26"/>
  <c r="Z67" i="26"/>
  <c r="Y67" i="26"/>
  <c r="X67" i="26"/>
  <c r="Z66" i="26"/>
  <c r="Y66" i="26"/>
  <c r="X66" i="26"/>
  <c r="Z65" i="26"/>
  <c r="Y65" i="26"/>
  <c r="X65" i="26"/>
  <c r="Z63" i="26"/>
  <c r="Y63" i="26"/>
  <c r="X63" i="26"/>
  <c r="Z62" i="26"/>
  <c r="Y62" i="26"/>
  <c r="X62" i="26"/>
  <c r="Z61" i="26"/>
  <c r="Y61" i="26"/>
  <c r="X61" i="26"/>
  <c r="AA59" i="26"/>
  <c r="Z59" i="26"/>
  <c r="Y59" i="26"/>
  <c r="AC59" i="26" s="1"/>
  <c r="X59" i="26"/>
  <c r="AB59" i="26" s="1"/>
  <c r="Z57" i="26"/>
  <c r="Y57" i="26"/>
  <c r="X57" i="26"/>
  <c r="Z55" i="26"/>
  <c r="Y55" i="26"/>
  <c r="X55" i="26"/>
  <c r="Z53" i="26"/>
  <c r="Y53" i="26"/>
  <c r="X53" i="26"/>
  <c r="Z51" i="26"/>
  <c r="Y51" i="26"/>
  <c r="X51" i="26"/>
  <c r="Z50" i="26"/>
  <c r="Y50" i="26"/>
  <c r="X50" i="26"/>
  <c r="Z49" i="26"/>
  <c r="Y49" i="26"/>
  <c r="X49" i="26"/>
  <c r="Z48" i="26"/>
  <c r="Y48" i="26"/>
  <c r="X48" i="26"/>
  <c r="Z46" i="26"/>
  <c r="Y46" i="26"/>
  <c r="X46" i="26"/>
  <c r="Z45" i="26"/>
  <c r="Y45" i="26"/>
  <c r="X45" i="26"/>
  <c r="Z43" i="26"/>
  <c r="Y43" i="26"/>
  <c r="X43" i="26"/>
  <c r="Z41" i="26"/>
  <c r="Y41" i="26"/>
  <c r="X41" i="26"/>
  <c r="Z39" i="26"/>
  <c r="Y39" i="26"/>
  <c r="X39" i="26"/>
  <c r="Z38" i="26"/>
  <c r="Y38" i="26"/>
  <c r="X38" i="26"/>
  <c r="Z37" i="26"/>
  <c r="Y37" i="26"/>
  <c r="X37" i="26"/>
  <c r="Z36" i="26"/>
  <c r="Y36" i="26"/>
  <c r="X36" i="26"/>
  <c r="Z35" i="26"/>
  <c r="Y35" i="26"/>
  <c r="X35" i="26"/>
  <c r="Z34" i="26"/>
  <c r="Y34" i="26"/>
  <c r="X34" i="26"/>
  <c r="Z32" i="26"/>
  <c r="Y32" i="26"/>
  <c r="X32" i="26"/>
  <c r="Z30" i="26"/>
  <c r="Y30" i="26"/>
  <c r="X30" i="26"/>
  <c r="Z28" i="26"/>
  <c r="Y28" i="26"/>
  <c r="X28" i="26"/>
  <c r="Z27" i="26"/>
  <c r="Y27" i="26"/>
  <c r="X27" i="26"/>
  <c r="Z26" i="26"/>
  <c r="Y26" i="26"/>
  <c r="X26" i="26"/>
  <c r="Z24" i="26"/>
  <c r="Y24" i="26"/>
  <c r="X24" i="26"/>
  <c r="Z23" i="26"/>
  <c r="Y23" i="26"/>
  <c r="X23" i="26"/>
  <c r="Z19" i="26"/>
  <c r="Y19" i="26"/>
  <c r="X19" i="26"/>
  <c r="Z18" i="26"/>
  <c r="Y18" i="26"/>
  <c r="X18" i="26"/>
  <c r="Z15" i="26"/>
  <c r="Y15" i="26"/>
  <c r="X15" i="26"/>
  <c r="Z13" i="26"/>
  <c r="Y13" i="26"/>
  <c r="X13" i="26"/>
  <c r="Z11" i="26"/>
  <c r="Y11" i="26"/>
  <c r="X11" i="26"/>
  <c r="H19" i="34" l="1"/>
  <c r="P25" i="34"/>
  <c r="Q19" i="34"/>
  <c r="P19" i="34"/>
  <c r="O19" i="34"/>
  <c r="L19" i="34"/>
  <c r="K19" i="34"/>
  <c r="L26" i="31"/>
  <c r="Q25" i="31"/>
  <c r="P25" i="31"/>
  <c r="L25" i="31"/>
  <c r="K25" i="31"/>
  <c r="H25" i="31"/>
  <c r="O25" i="31"/>
  <c r="O26" i="31"/>
  <c r="P9" i="32" l="1"/>
  <c r="P16" i="32"/>
  <c r="X38" i="30" l="1"/>
  <c r="Y37" i="30"/>
  <c r="X37" i="30"/>
  <c r="Y36" i="30"/>
  <c r="X36" i="30"/>
  <c r="Y35" i="30"/>
  <c r="X35" i="30"/>
  <c r="Y34" i="30"/>
  <c r="X34" i="30"/>
  <c r="Y33" i="30"/>
  <c r="X33" i="30"/>
  <c r="Y32" i="30"/>
  <c r="X32" i="30"/>
  <c r="Y31" i="30"/>
  <c r="X31" i="30"/>
  <c r="Y30" i="30"/>
  <c r="X30" i="30"/>
  <c r="Y29" i="30"/>
  <c r="X29" i="30"/>
  <c r="Y28" i="30"/>
  <c r="X28" i="30"/>
  <c r="Y27" i="30"/>
  <c r="X27" i="30"/>
  <c r="Y26" i="30"/>
  <c r="X26" i="30"/>
  <c r="Y25" i="30"/>
  <c r="X25" i="30"/>
  <c r="Y24" i="30"/>
  <c r="X24" i="30"/>
  <c r="Y23" i="30"/>
  <c r="X23" i="30"/>
  <c r="Y22" i="30"/>
  <c r="X22" i="30"/>
  <c r="Y21" i="30"/>
  <c r="X21" i="30"/>
  <c r="Y20" i="30"/>
  <c r="X20" i="30"/>
  <c r="Y19" i="30"/>
  <c r="X19" i="30"/>
  <c r="Y18" i="30"/>
  <c r="X18" i="30"/>
  <c r="Y17" i="30"/>
  <c r="X17" i="30"/>
  <c r="Y16" i="30"/>
  <c r="X16" i="30"/>
  <c r="Y15" i="30"/>
  <c r="X15" i="30"/>
  <c r="Y14" i="30"/>
  <c r="X14" i="30"/>
  <c r="Y13" i="30"/>
  <c r="X13" i="30"/>
  <c r="Y12" i="30"/>
  <c r="X12" i="30"/>
  <c r="Y11" i="30"/>
  <c r="X11" i="30"/>
  <c r="Y10" i="30"/>
  <c r="X10" i="30"/>
  <c r="Y38" i="30" l="1"/>
  <c r="AA18" i="26" l="1"/>
  <c r="AA21" i="26"/>
  <c r="AA24" i="26"/>
  <c r="AA27" i="26"/>
  <c r="AA30" i="26"/>
  <c r="AA34" i="26"/>
  <c r="AA36" i="26"/>
  <c r="AA38" i="26"/>
  <c r="AA45" i="26"/>
  <c r="AA48" i="26"/>
  <c r="AA50" i="26"/>
  <c r="AA53" i="26"/>
  <c r="AA57" i="26"/>
  <c r="AA61" i="26"/>
  <c r="AA63" i="26"/>
  <c r="AA66" i="26"/>
  <c r="AA68" i="26"/>
  <c r="AA15" i="26"/>
  <c r="AA19" i="26"/>
  <c r="AA23" i="26"/>
  <c r="AA26" i="26"/>
  <c r="AA28" i="26"/>
  <c r="AA32" i="26"/>
  <c r="AA35" i="26"/>
  <c r="AA37" i="26"/>
  <c r="AA39" i="26"/>
  <c r="AA43" i="26"/>
  <c r="AA46" i="26"/>
  <c r="AA49" i="26"/>
  <c r="AA51" i="26"/>
  <c r="AA55" i="26"/>
  <c r="AA67" i="26"/>
  <c r="AA70" i="26"/>
  <c r="AA74" i="26"/>
  <c r="AA62" i="26"/>
  <c r="AA65" i="26"/>
  <c r="AA13" i="26"/>
  <c r="AA41" i="26"/>
  <c r="AA72" i="26"/>
  <c r="AB12" i="26" l="1"/>
  <c r="L18" i="34" l="1"/>
  <c r="K18" i="34"/>
  <c r="O18" i="34" s="1"/>
  <c r="L16" i="34"/>
  <c r="K16" i="34"/>
  <c r="O16" i="34" s="1"/>
  <c r="N22" i="34"/>
  <c r="N23" i="34" s="1"/>
  <c r="K22" i="34"/>
  <c r="K23" i="34" s="1"/>
  <c r="P16" i="34" l="1"/>
  <c r="Q16" i="34"/>
  <c r="Q18" i="34"/>
  <c r="P18" i="34"/>
  <c r="O22" i="34"/>
  <c r="Q26" i="31"/>
  <c r="P26" i="31"/>
  <c r="O23" i="34" l="1"/>
  <c r="P22" i="34"/>
  <c r="P23" i="34" s="1"/>
  <c r="Q22" i="34"/>
  <c r="Q23" i="34" s="1"/>
  <c r="Q25" i="34" s="1"/>
  <c r="V75" i="26"/>
  <c r="U75" i="26"/>
  <c r="W75" i="26" s="1"/>
  <c r="T75" i="26"/>
  <c r="R75" i="26"/>
  <c r="Q75" i="26"/>
  <c r="P75" i="26"/>
  <c r="J75" i="26"/>
  <c r="I75" i="26"/>
  <c r="H75" i="26"/>
  <c r="W74" i="26"/>
  <c r="S74" i="26"/>
  <c r="O74" i="26"/>
  <c r="K74" i="26"/>
  <c r="A74" i="26"/>
  <c r="V73" i="26"/>
  <c r="U73" i="26"/>
  <c r="T73" i="26"/>
  <c r="R73" i="26"/>
  <c r="Q73" i="26"/>
  <c r="P73" i="26"/>
  <c r="J73" i="26"/>
  <c r="I73" i="26"/>
  <c r="H73" i="26"/>
  <c r="W72" i="26"/>
  <c r="S72" i="26"/>
  <c r="O72" i="26"/>
  <c r="K72" i="26"/>
  <c r="A72" i="26"/>
  <c r="V71" i="26"/>
  <c r="U71" i="26"/>
  <c r="W71" i="26" s="1"/>
  <c r="T71" i="26"/>
  <c r="R71" i="26"/>
  <c r="Q71" i="26"/>
  <c r="P71" i="26"/>
  <c r="J71" i="26"/>
  <c r="I71" i="26"/>
  <c r="H71" i="26"/>
  <c r="W70" i="26"/>
  <c r="S70" i="26"/>
  <c r="O70" i="26"/>
  <c r="K70" i="26"/>
  <c r="A70" i="26"/>
  <c r="V69" i="26"/>
  <c r="U69" i="26"/>
  <c r="T69" i="26"/>
  <c r="R69" i="26"/>
  <c r="Q69" i="26"/>
  <c r="P69" i="26"/>
  <c r="N69" i="26"/>
  <c r="N71" i="26" s="1"/>
  <c r="N73" i="26" s="1"/>
  <c r="N75" i="26" s="1"/>
  <c r="M69" i="26"/>
  <c r="L69" i="26"/>
  <c r="J69" i="26"/>
  <c r="I69" i="26"/>
  <c r="H69" i="26"/>
  <c r="W68" i="26"/>
  <c r="S68" i="26"/>
  <c r="O68" i="26"/>
  <c r="K68" i="26"/>
  <c r="W67" i="26"/>
  <c r="S67" i="26"/>
  <c r="O67" i="26"/>
  <c r="K67" i="26"/>
  <c r="W66" i="26"/>
  <c r="S66" i="26"/>
  <c r="O66" i="26"/>
  <c r="K66" i="26"/>
  <c r="W65" i="26"/>
  <c r="S65" i="26"/>
  <c r="O65" i="26"/>
  <c r="K65" i="26"/>
  <c r="A65" i="26"/>
  <c r="A66" i="26" s="1"/>
  <c r="A67" i="26" s="1"/>
  <c r="A68" i="26" s="1"/>
  <c r="V64" i="26"/>
  <c r="U64" i="26"/>
  <c r="T64" i="26"/>
  <c r="R64" i="26"/>
  <c r="Q64" i="26"/>
  <c r="P64" i="26"/>
  <c r="N64" i="26"/>
  <c r="M64" i="26"/>
  <c r="L64" i="26"/>
  <c r="J64" i="26"/>
  <c r="I64" i="26"/>
  <c r="H64" i="26"/>
  <c r="W63" i="26"/>
  <c r="S63" i="26"/>
  <c r="O63" i="26"/>
  <c r="K63" i="26"/>
  <c r="W62" i="26"/>
  <c r="S62" i="26"/>
  <c r="O62" i="26"/>
  <c r="K62" i="26"/>
  <c r="W61" i="26"/>
  <c r="S61" i="26"/>
  <c r="O61" i="26"/>
  <c r="K61" i="26"/>
  <c r="A61" i="26"/>
  <c r="A62" i="26" s="1"/>
  <c r="A63" i="26" s="1"/>
  <c r="V60" i="26"/>
  <c r="U60" i="26"/>
  <c r="T60" i="26"/>
  <c r="N60" i="26"/>
  <c r="M60" i="26"/>
  <c r="L60" i="26"/>
  <c r="J60" i="26"/>
  <c r="I60" i="26"/>
  <c r="H60" i="26"/>
  <c r="W59" i="26"/>
  <c r="S59" i="26"/>
  <c r="O59" i="26"/>
  <c r="K59" i="26"/>
  <c r="A59" i="26"/>
  <c r="V58" i="26"/>
  <c r="U58" i="26"/>
  <c r="T58" i="26"/>
  <c r="N58" i="26"/>
  <c r="M58" i="26"/>
  <c r="L58" i="26"/>
  <c r="J58" i="26"/>
  <c r="I58" i="26"/>
  <c r="H58" i="26"/>
  <c r="W57" i="26"/>
  <c r="S57" i="26"/>
  <c r="O57" i="26"/>
  <c r="K57" i="26"/>
  <c r="A57" i="26"/>
  <c r="V56" i="26"/>
  <c r="U56" i="26"/>
  <c r="T56" i="26"/>
  <c r="N56" i="26"/>
  <c r="M56" i="26"/>
  <c r="L56" i="26"/>
  <c r="J56" i="26"/>
  <c r="I56" i="26"/>
  <c r="H56" i="26"/>
  <c r="W55" i="26"/>
  <c r="S55" i="26"/>
  <c r="O55" i="26"/>
  <c r="K55" i="26"/>
  <c r="A55" i="26"/>
  <c r="V54" i="26"/>
  <c r="U54" i="26"/>
  <c r="T54" i="26"/>
  <c r="N54" i="26"/>
  <c r="M54" i="26"/>
  <c r="L54" i="26"/>
  <c r="J54" i="26"/>
  <c r="I54" i="26"/>
  <c r="H54" i="26"/>
  <c r="W53" i="26"/>
  <c r="S53" i="26"/>
  <c r="O53" i="26"/>
  <c r="K53" i="26"/>
  <c r="A53" i="26"/>
  <c r="V52" i="26"/>
  <c r="U52" i="26"/>
  <c r="T52" i="26"/>
  <c r="R52" i="26"/>
  <c r="R54" i="26" s="1"/>
  <c r="R56" i="26" s="1"/>
  <c r="R58" i="26" s="1"/>
  <c r="R60" i="26" s="1"/>
  <c r="Q52" i="26"/>
  <c r="Q54" i="26" s="1"/>
  <c r="Q56" i="26" s="1"/>
  <c r="Q58" i="26" s="1"/>
  <c r="Q60" i="26" s="1"/>
  <c r="P52" i="26"/>
  <c r="P54" i="26" s="1"/>
  <c r="N52" i="26"/>
  <c r="M52" i="26"/>
  <c r="L52" i="26"/>
  <c r="J52" i="26"/>
  <c r="I52" i="26"/>
  <c r="H52" i="26"/>
  <c r="W51" i="26"/>
  <c r="S51" i="26"/>
  <c r="O51" i="26"/>
  <c r="K51" i="26"/>
  <c r="W50" i="26"/>
  <c r="S50" i="26"/>
  <c r="O50" i="26"/>
  <c r="K50" i="26"/>
  <c r="W49" i="26"/>
  <c r="S49" i="26"/>
  <c r="O49" i="26"/>
  <c r="K49" i="26"/>
  <c r="W48" i="26"/>
  <c r="S48" i="26"/>
  <c r="O48" i="26"/>
  <c r="K48" i="26"/>
  <c r="A48" i="26"/>
  <c r="A49" i="26" s="1"/>
  <c r="A50" i="26" s="1"/>
  <c r="A51" i="26" s="1"/>
  <c r="V47" i="26"/>
  <c r="U47" i="26"/>
  <c r="T47" i="26"/>
  <c r="P47" i="26"/>
  <c r="N47" i="26"/>
  <c r="M47" i="26"/>
  <c r="L47" i="26"/>
  <c r="J47" i="26"/>
  <c r="I47" i="26"/>
  <c r="H47" i="26"/>
  <c r="W46" i="26"/>
  <c r="S46" i="26"/>
  <c r="O46" i="26"/>
  <c r="K46" i="26"/>
  <c r="W45" i="26"/>
  <c r="S45" i="26"/>
  <c r="O45" i="26"/>
  <c r="K45" i="26"/>
  <c r="A45" i="26"/>
  <c r="A46" i="26" s="1"/>
  <c r="V44" i="26"/>
  <c r="U44" i="26"/>
  <c r="T44" i="26"/>
  <c r="N44" i="26"/>
  <c r="M44" i="26"/>
  <c r="L44" i="26"/>
  <c r="J44" i="26"/>
  <c r="I44" i="26"/>
  <c r="H44" i="26"/>
  <c r="W43" i="26"/>
  <c r="S43" i="26"/>
  <c r="O43" i="26"/>
  <c r="K43" i="26"/>
  <c r="A43" i="26"/>
  <c r="V42" i="26"/>
  <c r="U42" i="26"/>
  <c r="T42" i="26"/>
  <c r="N42" i="26"/>
  <c r="M42" i="26"/>
  <c r="L42" i="26"/>
  <c r="J42" i="26"/>
  <c r="I42" i="26"/>
  <c r="H42" i="26"/>
  <c r="W41" i="26"/>
  <c r="S41" i="26"/>
  <c r="O41" i="26"/>
  <c r="K41" i="26"/>
  <c r="A41" i="26"/>
  <c r="V40" i="26"/>
  <c r="U40" i="26"/>
  <c r="T40" i="26"/>
  <c r="R40" i="26"/>
  <c r="R42" i="26" s="1"/>
  <c r="R44" i="26" s="1"/>
  <c r="R47" i="26" s="1"/>
  <c r="Q40" i="26"/>
  <c r="Q42" i="26" s="1"/>
  <c r="Q44" i="26" s="1"/>
  <c r="Q47" i="26" s="1"/>
  <c r="P40" i="26"/>
  <c r="P42" i="26" s="1"/>
  <c r="P44" i="26" s="1"/>
  <c r="N40" i="26"/>
  <c r="M40" i="26"/>
  <c r="L40" i="26"/>
  <c r="J40" i="26"/>
  <c r="I40" i="26"/>
  <c r="H40" i="26"/>
  <c r="W39" i="26"/>
  <c r="S39" i="26"/>
  <c r="O39" i="26"/>
  <c r="K39" i="26"/>
  <c r="W38" i="26"/>
  <c r="S38" i="26"/>
  <c r="O38" i="26"/>
  <c r="K38" i="26"/>
  <c r="W37" i="26"/>
  <c r="S37" i="26"/>
  <c r="O37" i="26"/>
  <c r="K37" i="26"/>
  <c r="W36" i="26"/>
  <c r="S36" i="26"/>
  <c r="O36" i="26"/>
  <c r="K36" i="26"/>
  <c r="W35" i="26"/>
  <c r="S35" i="26"/>
  <c r="O35" i="26"/>
  <c r="K35" i="26"/>
  <c r="W34" i="26"/>
  <c r="S34" i="26"/>
  <c r="O34" i="26"/>
  <c r="K34" i="26"/>
  <c r="A34" i="26"/>
  <c r="A35" i="26" s="1"/>
  <c r="A36" i="26" s="1"/>
  <c r="A37" i="26" s="1"/>
  <c r="A38" i="26" s="1"/>
  <c r="A39" i="26" s="1"/>
  <c r="V33" i="26"/>
  <c r="U33" i="26"/>
  <c r="T33" i="26"/>
  <c r="N33" i="26"/>
  <c r="M33" i="26"/>
  <c r="L33" i="26"/>
  <c r="J33" i="26"/>
  <c r="I33" i="26"/>
  <c r="H33" i="26"/>
  <c r="W32" i="26"/>
  <c r="S32" i="26"/>
  <c r="O32" i="26"/>
  <c r="K32" i="26"/>
  <c r="A32" i="26"/>
  <c r="V31" i="26"/>
  <c r="U31" i="26"/>
  <c r="T31" i="26"/>
  <c r="N31" i="26"/>
  <c r="M31" i="26"/>
  <c r="L31" i="26"/>
  <c r="J31" i="26"/>
  <c r="I31" i="26"/>
  <c r="H31" i="26"/>
  <c r="W30" i="26"/>
  <c r="S30" i="26"/>
  <c r="O30" i="26"/>
  <c r="K30" i="26"/>
  <c r="A30" i="26"/>
  <c r="V29" i="26"/>
  <c r="U29" i="26"/>
  <c r="T29" i="26"/>
  <c r="R29" i="26"/>
  <c r="R31" i="26" s="1"/>
  <c r="R33" i="26" s="1"/>
  <c r="Q29" i="26"/>
  <c r="Q31" i="26" s="1"/>
  <c r="Q33" i="26" s="1"/>
  <c r="P29" i="26"/>
  <c r="P31" i="26" s="1"/>
  <c r="P33" i="26" s="1"/>
  <c r="N29" i="26"/>
  <c r="M29" i="26"/>
  <c r="L29" i="26"/>
  <c r="J29" i="26"/>
  <c r="I29" i="26"/>
  <c r="H29" i="26"/>
  <c r="W28" i="26"/>
  <c r="S28" i="26"/>
  <c r="O28" i="26"/>
  <c r="K28" i="26"/>
  <c r="W27" i="26"/>
  <c r="S27" i="26"/>
  <c r="O27" i="26"/>
  <c r="K27" i="26"/>
  <c r="W26" i="26"/>
  <c r="S26" i="26"/>
  <c r="O26" i="26"/>
  <c r="K26" i="26"/>
  <c r="A26" i="26"/>
  <c r="A27" i="26" s="1"/>
  <c r="A28" i="26" s="1"/>
  <c r="V25" i="26"/>
  <c r="U25" i="26"/>
  <c r="T25" i="26"/>
  <c r="R25" i="26"/>
  <c r="Q25" i="26"/>
  <c r="P25" i="26"/>
  <c r="N25" i="26"/>
  <c r="M25" i="26"/>
  <c r="L25" i="26"/>
  <c r="J25" i="26"/>
  <c r="I25" i="26"/>
  <c r="H25" i="26"/>
  <c r="W24" i="26"/>
  <c r="S24" i="26"/>
  <c r="O24" i="26"/>
  <c r="K24" i="26"/>
  <c r="W23" i="26"/>
  <c r="S23" i="26"/>
  <c r="O23" i="26"/>
  <c r="K23" i="26"/>
  <c r="A23" i="26"/>
  <c r="A24" i="26" s="1"/>
  <c r="V22" i="26"/>
  <c r="U22" i="26"/>
  <c r="T22" i="26"/>
  <c r="P22" i="26"/>
  <c r="N22" i="26"/>
  <c r="M22" i="26"/>
  <c r="L22" i="26"/>
  <c r="J22" i="26"/>
  <c r="I22" i="26"/>
  <c r="H22" i="26"/>
  <c r="W21" i="26"/>
  <c r="S21" i="26"/>
  <c r="O21" i="26"/>
  <c r="K21" i="26"/>
  <c r="A21" i="26"/>
  <c r="V20" i="26"/>
  <c r="U20" i="26"/>
  <c r="T20" i="26"/>
  <c r="R20" i="26"/>
  <c r="R22" i="26" s="1"/>
  <c r="Q20" i="26"/>
  <c r="Q22" i="26" s="1"/>
  <c r="P20" i="26"/>
  <c r="N20" i="26"/>
  <c r="M20" i="26"/>
  <c r="L20" i="26"/>
  <c r="J20" i="26"/>
  <c r="I20" i="26"/>
  <c r="H20" i="26"/>
  <c r="W19" i="26"/>
  <c r="S19" i="26"/>
  <c r="O19" i="26"/>
  <c r="K19" i="26"/>
  <c r="W18" i="26"/>
  <c r="S18" i="26"/>
  <c r="O18" i="26"/>
  <c r="K18" i="26"/>
  <c r="A18" i="26"/>
  <c r="A19" i="26" s="1"/>
  <c r="V16" i="26"/>
  <c r="U16" i="26"/>
  <c r="T16" i="26"/>
  <c r="P16" i="26"/>
  <c r="N16" i="26"/>
  <c r="M16" i="26"/>
  <c r="L16" i="26"/>
  <c r="J16" i="26"/>
  <c r="I16" i="26"/>
  <c r="H16" i="26"/>
  <c r="W15" i="26"/>
  <c r="S15" i="26"/>
  <c r="O15" i="26"/>
  <c r="K15" i="26"/>
  <c r="A15" i="26"/>
  <c r="V14" i="26"/>
  <c r="U14" i="26"/>
  <c r="T14" i="26"/>
  <c r="P14" i="26"/>
  <c r="N14" i="26"/>
  <c r="M14" i="26"/>
  <c r="L14" i="26"/>
  <c r="J14" i="26"/>
  <c r="I14" i="26"/>
  <c r="H14" i="26"/>
  <c r="W13" i="26"/>
  <c r="S13" i="26"/>
  <c r="O13" i="26"/>
  <c r="K13" i="26"/>
  <c r="A13" i="26"/>
  <c r="V12" i="26"/>
  <c r="U12" i="26"/>
  <c r="T12" i="26"/>
  <c r="R12" i="26"/>
  <c r="R14" i="26" s="1"/>
  <c r="R16" i="26" s="1"/>
  <c r="Q12" i="26"/>
  <c r="Q14" i="26" s="1"/>
  <c r="Q16" i="26" s="1"/>
  <c r="P12" i="26"/>
  <c r="N12" i="26"/>
  <c r="M12" i="26"/>
  <c r="L12" i="26"/>
  <c r="J12" i="26"/>
  <c r="I12" i="26"/>
  <c r="H12" i="26"/>
  <c r="W11" i="26"/>
  <c r="S11" i="26"/>
  <c r="O11" i="26"/>
  <c r="K11" i="26"/>
  <c r="W33" i="26" l="1"/>
  <c r="W40" i="26"/>
  <c r="K44" i="26"/>
  <c r="O60" i="26"/>
  <c r="W12" i="26"/>
  <c r="W14" i="26"/>
  <c r="K54" i="26"/>
  <c r="O58" i="26"/>
  <c r="O64" i="26"/>
  <c r="S16" i="26"/>
  <c r="O14" i="26"/>
  <c r="O16" i="26"/>
  <c r="K20" i="26"/>
  <c r="AB21" i="26"/>
  <c r="AB22" i="26" s="1"/>
  <c r="K29" i="26"/>
  <c r="AB30" i="26"/>
  <c r="AB31" i="26" s="1"/>
  <c r="AB32" i="26"/>
  <c r="AB33" i="26" s="1"/>
  <c r="O33" i="26"/>
  <c r="S47" i="26"/>
  <c r="O42" i="26"/>
  <c r="W58" i="26"/>
  <c r="W60" i="26"/>
  <c r="K69" i="26"/>
  <c r="AB70" i="26"/>
  <c r="AB71" i="26" s="1"/>
  <c r="S71" i="26"/>
  <c r="AC74" i="26"/>
  <c r="AC75" i="26" s="1"/>
  <c r="S75" i="26"/>
  <c r="AA11" i="26"/>
  <c r="AC11" i="26" s="1"/>
  <c r="AC12" i="26" s="1"/>
  <c r="O12" i="26"/>
  <c r="AC18" i="26"/>
  <c r="AB19" i="26"/>
  <c r="K22" i="26"/>
  <c r="AB23" i="26"/>
  <c r="AB25" i="26" s="1"/>
  <c r="K25" i="26"/>
  <c r="AC26" i="26"/>
  <c r="AC28" i="26"/>
  <c r="K31" i="26"/>
  <c r="AC36" i="26"/>
  <c r="AC38" i="26"/>
  <c r="O40" i="26"/>
  <c r="W42" i="26"/>
  <c r="AB45" i="26"/>
  <c r="AB46" i="26"/>
  <c r="K47" i="26"/>
  <c r="AB48" i="26"/>
  <c r="AB49" i="26"/>
  <c r="AB51" i="26"/>
  <c r="AB53" i="26"/>
  <c r="AB54" i="26" s="1"/>
  <c r="AC55" i="26"/>
  <c r="AC56" i="26" s="1"/>
  <c r="K56" i="26"/>
  <c r="AC63" i="26"/>
  <c r="S64" i="26"/>
  <c r="W64" i="26"/>
  <c r="AC66" i="26"/>
  <c r="AB67" i="26"/>
  <c r="K73" i="26"/>
  <c r="AC45" i="26"/>
  <c r="AC51" i="26"/>
  <c r="AB55" i="26"/>
  <c r="AB56" i="26" s="1"/>
  <c r="K12" i="26"/>
  <c r="AC13" i="26"/>
  <c r="AC14" i="26" s="1"/>
  <c r="K14" i="26"/>
  <c r="AB15" i="26"/>
  <c r="AB16" i="26" s="1"/>
  <c r="K16" i="26"/>
  <c r="W16" i="26"/>
  <c r="O20" i="26"/>
  <c r="W20" i="26"/>
  <c r="O22" i="26"/>
  <c r="W22" i="26"/>
  <c r="AB24" i="26"/>
  <c r="O25" i="26"/>
  <c r="S25" i="26"/>
  <c r="W25" i="26"/>
  <c r="AC27" i="26"/>
  <c r="O29" i="26"/>
  <c r="W29" i="26"/>
  <c r="O31" i="26"/>
  <c r="W31" i="26"/>
  <c r="K33" i="26"/>
  <c r="AC34" i="26"/>
  <c r="AC35" i="26"/>
  <c r="AB37" i="26"/>
  <c r="AC46" i="26"/>
  <c r="AC48" i="26"/>
  <c r="K52" i="26"/>
  <c r="AB66" i="26"/>
  <c r="M71" i="26"/>
  <c r="M73" i="26" s="1"/>
  <c r="M75" i="26" s="1"/>
  <c r="AC39" i="26"/>
  <c r="K40" i="26"/>
  <c r="AC41" i="26"/>
  <c r="AC42" i="26" s="1"/>
  <c r="K42" i="26"/>
  <c r="AB43" i="26"/>
  <c r="AB44" i="26" s="1"/>
  <c r="O44" i="26"/>
  <c r="W44" i="26"/>
  <c r="O47" i="26"/>
  <c r="W47" i="26"/>
  <c r="O52" i="26"/>
  <c r="W52" i="26"/>
  <c r="O54" i="26"/>
  <c r="W54" i="26"/>
  <c r="O56" i="26"/>
  <c r="W56" i="26"/>
  <c r="AB57" i="26"/>
  <c r="AB58" i="26" s="1"/>
  <c r="K58" i="26"/>
  <c r="AC60" i="26"/>
  <c r="K60" i="26"/>
  <c r="AC61" i="26"/>
  <c r="AC62" i="26"/>
  <c r="K64" i="26"/>
  <c r="S69" i="26"/>
  <c r="W69" i="26"/>
  <c r="K71" i="26"/>
  <c r="S73" i="26"/>
  <c r="W73" i="26"/>
  <c r="K75" i="26"/>
  <c r="AC19" i="26"/>
  <c r="AC30" i="26"/>
  <c r="AC31" i="26" s="1"/>
  <c r="S33" i="26"/>
  <c r="AB41" i="26"/>
  <c r="AB42" i="26" s="1"/>
  <c r="S44" i="26"/>
  <c r="AC57" i="26"/>
  <c r="AC58" i="26" s="1"/>
  <c r="S14" i="26"/>
  <c r="AC21" i="26"/>
  <c r="AC22" i="26" s="1"/>
  <c r="S22" i="26"/>
  <c r="AC32" i="26"/>
  <c r="AC33" i="26" s="1"/>
  <c r="AC37" i="26"/>
  <c r="AB38" i="26"/>
  <c r="AB39" i="26"/>
  <c r="AB60" i="26"/>
  <c r="S12" i="26"/>
  <c r="S20" i="26"/>
  <c r="S29" i="26"/>
  <c r="S40" i="26"/>
  <c r="S52" i="26"/>
  <c r="P56" i="26"/>
  <c r="S31" i="26"/>
  <c r="S42" i="26"/>
  <c r="S54" i="26"/>
  <c r="L71" i="26"/>
  <c r="O69" i="26"/>
  <c r="AA69" i="26" l="1"/>
  <c r="AA64" i="26"/>
  <c r="AA12" i="26"/>
  <c r="AA56" i="26"/>
  <c r="AA42" i="26"/>
  <c r="AA40" i="26"/>
  <c r="AA25" i="26"/>
  <c r="AA22" i="26"/>
  <c r="AA16" i="26"/>
  <c r="AA14" i="26"/>
  <c r="AC29" i="26"/>
  <c r="AB47" i="26"/>
  <c r="AA54" i="26"/>
  <c r="AA52" i="26"/>
  <c r="AA47" i="26"/>
  <c r="AA31" i="26"/>
  <c r="AA29" i="26"/>
  <c r="AA20" i="26"/>
  <c r="AA71" i="26"/>
  <c r="AA33" i="26"/>
  <c r="AC47" i="26"/>
  <c r="AA44" i="26"/>
  <c r="AC20" i="26"/>
  <c r="AC43" i="26"/>
  <c r="AC44" i="26" s="1"/>
  <c r="AB36" i="26"/>
  <c r="AB34" i="26"/>
  <c r="AC70" i="26"/>
  <c r="AC71" i="26" s="1"/>
  <c r="AB74" i="26"/>
  <c r="AB75" i="26" s="1"/>
  <c r="AB62" i="26"/>
  <c r="AB35" i="26"/>
  <c r="AB28" i="26"/>
  <c r="AC53" i="26"/>
  <c r="AC54" i="26" s="1"/>
  <c r="AC23" i="26"/>
  <c r="AC25" i="26" s="1"/>
  <c r="AC49" i="26"/>
  <c r="AB18" i="26"/>
  <c r="AB20" i="26" s="1"/>
  <c r="AB61" i="26"/>
  <c r="AC24" i="26"/>
  <c r="AC67" i="26"/>
  <c r="AB63" i="26"/>
  <c r="AB26" i="26"/>
  <c r="AB13" i="26"/>
  <c r="AB14" i="26" s="1"/>
  <c r="AC15" i="26"/>
  <c r="AC16" i="26" s="1"/>
  <c r="AB65" i="26"/>
  <c r="AC65" i="26"/>
  <c r="AB27" i="26"/>
  <c r="AB72" i="26"/>
  <c r="AB73" i="26" s="1"/>
  <c r="AC72" i="26"/>
  <c r="AC73" i="26" s="1"/>
  <c r="AC68" i="26"/>
  <c r="AB68" i="26"/>
  <c r="AB50" i="26"/>
  <c r="AB52" i="26" s="1"/>
  <c r="AC50" i="26"/>
  <c r="O71" i="26"/>
  <c r="L73" i="26"/>
  <c r="AA73" i="26" s="1"/>
  <c r="S56" i="26"/>
  <c r="AC64" i="26"/>
  <c r="AC40" i="26"/>
  <c r="P58" i="26"/>
  <c r="Q15" i="32"/>
  <c r="P15" i="32"/>
  <c r="Q14" i="32"/>
  <c r="P14" i="32"/>
  <c r="Q13" i="32"/>
  <c r="P13" i="32"/>
  <c r="Q12" i="32"/>
  <c r="P12" i="32"/>
  <c r="Q11" i="32"/>
  <c r="P11" i="32"/>
  <c r="Q9" i="32"/>
  <c r="Q10" i="32"/>
  <c r="P10" i="32"/>
  <c r="AC52" i="26" l="1"/>
  <c r="S58" i="26"/>
  <c r="AA58" i="26"/>
  <c r="AC69" i="26"/>
  <c r="AC76" i="26" s="1"/>
  <c r="AB69" i="26"/>
  <c r="AB64" i="26"/>
  <c r="AB40" i="26"/>
  <c r="AB29" i="26"/>
  <c r="P60" i="26"/>
  <c r="L75" i="26"/>
  <c r="AA75" i="26" s="1"/>
  <c r="O73" i="26"/>
  <c r="Q16" i="32"/>
  <c r="Y41" i="30"/>
  <c r="X41" i="30"/>
  <c r="Y40" i="30"/>
  <c r="Y42" i="30" s="1"/>
  <c r="X40" i="30"/>
  <c r="X42" i="30" s="1"/>
  <c r="S60" i="26" l="1"/>
  <c r="AA60" i="26"/>
  <c r="AB76" i="26"/>
  <c r="O75" i="26"/>
  <c r="X43" i="30"/>
  <c r="Y43" i="30"/>
</calcChain>
</file>

<file path=xl/sharedStrings.xml><?xml version="1.0" encoding="utf-8"?>
<sst xmlns="http://schemas.openxmlformats.org/spreadsheetml/2006/main" count="756" uniqueCount="260">
  <si>
    <t>Раздел І - ЗА ТЪРГОВСКА РЕАЛИЗАЦИЯ</t>
  </si>
  <si>
    <t>Б. Боеприпаси</t>
  </si>
  <si>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</si>
  <si>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</si>
  <si>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</si>
  <si>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</si>
  <si>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</si>
  <si>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</si>
  <si>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</si>
  <si>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</si>
  <si>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</si>
  <si>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</si>
  <si>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</si>
  <si>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</si>
  <si>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</si>
  <si>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</si>
  <si>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Бруто тегло (тона)</t>
  </si>
  <si>
    <t>Нето тегло (тона)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</si>
  <si>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</si>
  <si>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</si>
  <si>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</si>
  <si>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</si>
  <si>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</si>
  <si>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</si>
  <si>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</si>
  <si>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</si>
  <si>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ДОПЪЛНЕНИЕ</t>
  </si>
  <si>
    <t>КОМАНДВАНЕ ЗА ЛОГИСТИЧНА ПОДДРЪЖКА</t>
  </si>
  <si>
    <t>1</t>
  </si>
  <si>
    <t>51.1746</t>
  </si>
  <si>
    <t>5,45х39 мм патрон с обикновен куршум за АК-74</t>
  </si>
  <si>
    <t>бр.</t>
  </si>
  <si>
    <t>89</t>
  </si>
  <si>
    <t>10</t>
  </si>
  <si>
    <t>стомана</t>
  </si>
  <si>
    <t>Всичко:</t>
  </si>
  <si>
    <t>51.1817</t>
  </si>
  <si>
    <t>7,62х25 мм патрон за обикновен и картечен пистолет</t>
  </si>
  <si>
    <t>00</t>
  </si>
  <si>
    <t>месинг</t>
  </si>
  <si>
    <t>51.1798</t>
  </si>
  <si>
    <t>7,62 мм патрон обр. 908/30 г. с лек куршум обр. 908 г.</t>
  </si>
  <si>
    <t>8</t>
  </si>
  <si>
    <t>52</t>
  </si>
  <si>
    <t>51.1796</t>
  </si>
  <si>
    <t>7,62 мм патрон обр. 1908/30г. с куршум със стоманен сърдечник</t>
  </si>
  <si>
    <t>Д68</t>
  </si>
  <si>
    <t>51.1709</t>
  </si>
  <si>
    <t>12,7 мм патрон с бронeбойно запалителен  куршум  Б-32</t>
  </si>
  <si>
    <t>3</t>
  </si>
  <si>
    <t>51.1710</t>
  </si>
  <si>
    <t>12,7 мм патрон с бронeбойно запалителен трасиращ куршум БЗТ</t>
  </si>
  <si>
    <t>51.1522</t>
  </si>
  <si>
    <t>Изстрел РПГ-22 "НЕТО"</t>
  </si>
  <si>
    <t>2</t>
  </si>
  <si>
    <t>87</t>
  </si>
  <si>
    <t>11</t>
  </si>
  <si>
    <t>100 мм изстрел с бронебойно-подкалибрен снаряд с отделящо се дънно за БС-3,ТО,Д-10Т</t>
  </si>
  <si>
    <t>51.98</t>
  </si>
  <si>
    <t>РГМ-2</t>
  </si>
  <si>
    <t>Т-7</t>
  </si>
  <si>
    <t>ВП-22</t>
  </si>
  <si>
    <t>4</t>
  </si>
  <si>
    <t>ВСИЧКО:</t>
  </si>
  <si>
    <t>всичко</t>
  </si>
  <si>
    <t>бр</t>
  </si>
  <si>
    <t>7</t>
  </si>
  <si>
    <t>12</t>
  </si>
  <si>
    <t>№ по ЕНС в ИС „Логистика на БА</t>
  </si>
  <si>
    <t>Наименование</t>
  </si>
  <si>
    <t>Мярка</t>
  </si>
  <si>
    <t>Партида</t>
  </si>
  <si>
    <t>Година</t>
  </si>
  <si>
    <t>Завод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</si>
  <si>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</si>
  <si>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</si>
  <si>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</si>
  <si>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</si>
  <si>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</si>
  <si>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</si>
  <si>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ВОЕННОВЪЗДУШНИ СИЛИ</t>
  </si>
  <si>
    <t>50.617</t>
  </si>
  <si>
    <t>Изделие 62МК - макет</t>
  </si>
  <si>
    <t>Изделие 380, макет</t>
  </si>
  <si>
    <t>44320-СЕНОКОС</t>
  </si>
  <si>
    <t xml:space="preserve">Наименование на боеприпасите </t>
  </si>
  <si>
    <t>по категории и всичко</t>
  </si>
  <si>
    <t>Бруто</t>
  </si>
  <si>
    <t>Нето</t>
  </si>
  <si>
    <t>тегло</t>
  </si>
  <si>
    <t>(тона)</t>
  </si>
  <si>
    <t>ВОЕННОМОРСКИ СИЛИ</t>
  </si>
  <si>
    <t>Морски БП по чл. 86, ал. 2, т. 1, буква "а"</t>
  </si>
  <si>
    <t>военно формирование              26810 - Поповица</t>
  </si>
  <si>
    <t>военно формирование              28000 - Граф Игнатиево</t>
  </si>
  <si>
    <t>Боеприпаси по чл.86, ал.2, т.1, буква "а"</t>
  </si>
  <si>
    <t>УЧЕБНИ РАЗРЕЗИ И МАКЕТИ</t>
  </si>
  <si>
    <t>50.769</t>
  </si>
  <si>
    <t>50.13</t>
  </si>
  <si>
    <t>23 мм изстрел с ОФЗ снаряд за ГШ-23 9-А-472</t>
  </si>
  <si>
    <t>50.15</t>
  </si>
  <si>
    <t>23 мм изстрел с БЗА снаряд за  ГШ-23 9-А-472</t>
  </si>
  <si>
    <t>23 мм авиационни патрони за ГШ-БР</t>
  </si>
  <si>
    <t>50.5</t>
  </si>
  <si>
    <t>30 мм изстрел с БР снаряд за НР30</t>
  </si>
  <si>
    <t>30 мм авиационни патрони с ОФЗУ за НР</t>
  </si>
  <si>
    <t>0,840</t>
  </si>
  <si>
    <t>74</t>
  </si>
  <si>
    <t>0,829</t>
  </si>
  <si>
    <t>50,80</t>
  </si>
  <si>
    <t>30 мм изстрел с БР снаряд за  ГШ-30 9-А-4071К</t>
  </si>
  <si>
    <t>489</t>
  </si>
  <si>
    <t>60</t>
  </si>
  <si>
    <t>50,81</t>
  </si>
  <si>
    <t>30 мм изстрел с БТ снаряд за ГШ-30 9-А-4071К</t>
  </si>
  <si>
    <t>219</t>
  </si>
  <si>
    <t>34</t>
  </si>
  <si>
    <t>26</t>
  </si>
  <si>
    <t>Класически боеприпаси</t>
  </si>
  <si>
    <t>51,1312</t>
  </si>
  <si>
    <t>20 мм звездна бомба с хоризонтално разпръскване на звездите червени</t>
  </si>
  <si>
    <t>96</t>
  </si>
  <si>
    <t>51,1314</t>
  </si>
  <si>
    <t>120 мм звездна бомба с хоризонтално разпръскване на звездите зелени</t>
  </si>
  <si>
    <t>91</t>
  </si>
  <si>
    <t>51,1338</t>
  </si>
  <si>
    <t>200 мм звездна бомба "КАРТЕЧ"</t>
  </si>
  <si>
    <t>51,1340</t>
  </si>
  <si>
    <t>200 мм звездна бомба "СВЕТКАВИЦА" бели</t>
  </si>
  <si>
    <t>90</t>
  </si>
  <si>
    <t>39</t>
  </si>
  <si>
    <t>1,3</t>
  </si>
  <si>
    <t>51,1349</t>
  </si>
  <si>
    <t>200 мм звездна бомба "СВЕТКАВИЦА" червени</t>
  </si>
  <si>
    <t>92</t>
  </si>
  <si>
    <t>51,1341</t>
  </si>
  <si>
    <t>200 мм звездна бомба "СВЕТКАВИЦА" жълти</t>
  </si>
  <si>
    <t>01</t>
  </si>
  <si>
    <t>51,1346</t>
  </si>
  <si>
    <t>200 мм звездна бомба "СВЕТКАВИЦА" оранжева</t>
  </si>
  <si>
    <t>67</t>
  </si>
  <si>
    <t>1,6</t>
  </si>
  <si>
    <t xml:space="preserve">РАЗДЕЛ І  -  "За търговска реализация" </t>
  </si>
  <si>
    <t xml:space="preserve">РАЗДЕЛ І -  "За търговска реализация" </t>
  </si>
  <si>
    <t xml:space="preserve">АСП </t>
  </si>
  <si>
    <t>м.</t>
  </si>
  <si>
    <t>№ по ЕНС в ИС  "Логистика на БА"</t>
  </si>
  <si>
    <t xml:space="preserve">22700-Костенец                       </t>
  </si>
  <si>
    <t>22720-Смядово</t>
  </si>
  <si>
    <t xml:space="preserve">24480-Ловеч </t>
  </si>
  <si>
    <t xml:space="preserve">28130-Стражица </t>
  </si>
  <si>
    <t>От всичкото количес
тво</t>
  </si>
  <si>
    <t>За единична опак.
(сандък)</t>
  </si>
  <si>
    <t>1. Класически боеприпаси по чл. 86, ал. 2, т. 1 буква "а"</t>
  </si>
  <si>
    <t>А. Боеприпаси първа категория</t>
  </si>
  <si>
    <t>51.1738</t>
  </si>
  <si>
    <t>4,5 мм сачма "Диаболо" за въздушна пушка</t>
  </si>
  <si>
    <t>олово</t>
  </si>
  <si>
    <t xml:space="preserve">Всичко </t>
  </si>
  <si>
    <t>В08</t>
  </si>
  <si>
    <t>88</t>
  </si>
  <si>
    <t>51.1827</t>
  </si>
  <si>
    <t>7,65х17SR мм пистолетен патрон "Браунинг"</t>
  </si>
  <si>
    <t>Б. Боеприпаси трета категория</t>
  </si>
  <si>
    <t>08</t>
  </si>
  <si>
    <t>47</t>
  </si>
  <si>
    <t>270</t>
  </si>
  <si>
    <t>Г53</t>
  </si>
  <si>
    <t>Т13</t>
  </si>
  <si>
    <t>51.1783</t>
  </si>
  <si>
    <t>7,62 мм патрон обр. 1943г. с куршум със стоманен сърдечник</t>
  </si>
  <si>
    <t>51.2236</t>
  </si>
  <si>
    <t xml:space="preserve">9 мм "СТОП"патрон за пистолет "Макаров" </t>
  </si>
  <si>
    <t>А05</t>
  </si>
  <si>
    <t>биметал</t>
  </si>
  <si>
    <t>П13</t>
  </si>
  <si>
    <t>СБ3</t>
  </si>
  <si>
    <t>ФА</t>
  </si>
  <si>
    <t>СБ1</t>
  </si>
  <si>
    <t>СБ2</t>
  </si>
  <si>
    <t>П38</t>
  </si>
  <si>
    <t>51.1711</t>
  </si>
  <si>
    <t>12,7 мм патрон с мигновено действуващ запалителен куршум МДЗ</t>
  </si>
  <si>
    <t>СБ4</t>
  </si>
  <si>
    <t>51.1514</t>
  </si>
  <si>
    <t>Изстрел  ПГ - 9В</t>
  </si>
  <si>
    <t>ВП-9</t>
  </si>
  <si>
    <t>51.2740</t>
  </si>
  <si>
    <t>116 мм изстрел с реактивен агитационен снаряд FLG-5000</t>
  </si>
  <si>
    <t>1/2</t>
  </si>
  <si>
    <t>203</t>
  </si>
  <si>
    <t>51.1270</t>
  </si>
  <si>
    <t>82 мм мина-тяло осколъчна О-832 Д</t>
  </si>
  <si>
    <t>51.1271</t>
  </si>
  <si>
    <t>82 мм мина-тяло осколъчна О-832 ДУ</t>
  </si>
  <si>
    <t>122 мм изстрел за гаубица образец 38г М-30, халосен</t>
  </si>
  <si>
    <t xml:space="preserve">122 мм изстрел ВОФ-5 с ОФ снаряд и НПЗ за  2С1, Д-30 </t>
  </si>
  <si>
    <t xml:space="preserve">122 мм изстрел ВОФ-5 с ОФ снаряд  и НПЗ за  2С1, Д-30 
(без взривател) </t>
  </si>
  <si>
    <t>51.1228</t>
  </si>
  <si>
    <t>120 мм мина-тяло осколъчно фугасна (ОФ-843А) от стоманизиран чугун</t>
  </si>
  <si>
    <t>51.783</t>
  </si>
  <si>
    <t xml:space="preserve">125 мм изстрел ВБМ-6 с бронебойно подкалибрен снаряд 
БМ-12/БМ-13 за Д-81 2А46   </t>
  </si>
  <si>
    <t>РАЗДЕЛ I - "ЗА ТЪРГОВСКА РЕАЛИЗАЦИЯ"</t>
  </si>
  <si>
    <t>№ по ЕНС в ИС "Логи-стика на БА"</t>
  </si>
  <si>
    <t>7,62 мм патрон обр.908 с лек куршум в патронна тенекийка</t>
  </si>
  <si>
    <t>0,03</t>
  </si>
  <si>
    <t>Изделие 685 (Шнуров заряд ШЗ-65М)</t>
  </si>
  <si>
    <t>46</t>
  </si>
  <si>
    <t>РАЗДЕЛ I - " ЗА ТЪРГОВСКА РЕАЛИЗАЦИЯ"</t>
  </si>
  <si>
    <t>№ по ЕНС в ИС "Логистика на БА"</t>
  </si>
  <si>
    <t>22700-Костенец</t>
  </si>
  <si>
    <t>Нето тегло на 1 БП 
(кг.)</t>
  </si>
  <si>
    <t>опак.(сандък)</t>
  </si>
  <si>
    <t>Приведени 
в СВ</t>
  </si>
  <si>
    <t>бруто тегло 
(кг.)</t>
  </si>
  <si>
    <t>количество 
БП</t>
  </si>
  <si>
    <t>количества по категории</t>
  </si>
  <si>
    <t>и всичко</t>
  </si>
  <si>
    <t>ИЗМЕНЕНИЕ</t>
  </si>
  <si>
    <t>Раздел І - ЗА ТЪРГОВСКА РЕАЛИЗЦИЯ</t>
  </si>
  <si>
    <t xml:space="preserve"> </t>
  </si>
  <si>
    <t xml:space="preserve">1. Боеприпаси по чл.86, ал.2, т.1, буква "а" </t>
  </si>
  <si>
    <t>А. Боеприпаси първа, втора и трета категория</t>
  </si>
  <si>
    <t>в Списък № 3</t>
  </si>
  <si>
    <t>1. Записан ред:</t>
  </si>
  <si>
    <t>Се заличава:</t>
  </si>
  <si>
    <t>в Списък № 2</t>
  </si>
  <si>
    <t>2. Записан ред:</t>
  </si>
  <si>
    <t>51.651</t>
  </si>
  <si>
    <t>100мм  изстрел УОФ3 с осколъчно фугасен снаряд ОФ-15 и ПЗ за МТ-12</t>
  </si>
  <si>
    <t>В-429Е</t>
  </si>
  <si>
    <t>Се изменя на:</t>
  </si>
  <si>
    <t>военно формирование  26030-Безмер</t>
  </si>
  <si>
    <t>50.682</t>
  </si>
  <si>
    <t>Бомба авиационна практическа П-50-75, нощен заряд</t>
  </si>
  <si>
    <t>22</t>
  </si>
  <si>
    <t>50.21</t>
  </si>
  <si>
    <t>Бомба авиационна практическа П-50ШД</t>
  </si>
  <si>
    <t>Светеща парашутна мишена "СР-100"</t>
  </si>
  <si>
    <t>50.652</t>
  </si>
  <si>
    <t>Бака запалителна ЗБ - 500  ГД</t>
  </si>
  <si>
    <t>50.651</t>
  </si>
  <si>
    <t xml:space="preserve">Бака запалителна ЗБ - 500 - ШМ </t>
  </si>
  <si>
    <t>50.650</t>
  </si>
  <si>
    <t xml:space="preserve">Бомба авиационна запалителна ЗАБ-500-Ш </t>
  </si>
  <si>
    <t>50.688</t>
  </si>
  <si>
    <t>Пирофугас за бака запалителна ЗБ-250ШМ</t>
  </si>
  <si>
    <t>50.689</t>
  </si>
  <si>
    <t>Пирофогас за бомба авиационна запалителна ЗАБ-500-Ш</t>
  </si>
  <si>
    <t>33</t>
  </si>
  <si>
    <t>50.686</t>
  </si>
  <si>
    <t>Заряд разединителен за бомба авиационна запалителна ЗАБ-500-Ш</t>
  </si>
  <si>
    <t>50.687</t>
  </si>
  <si>
    <t>Заряд разединителен за бомба авиационна запалителна  ЗБ-500 ГД</t>
  </si>
  <si>
    <t>50.690</t>
  </si>
  <si>
    <t>Колодка  350С</t>
  </si>
  <si>
    <t>30 мм изстрел с ОФЗ снаряд за          ГШ-30 9-А-4071К</t>
  </si>
  <si>
    <t>Всичко изменение:</t>
  </si>
  <si>
    <t>в  Списък № 2 рег.  № 30-10-252/13.03.2023 г.  за допълнение и изменение и в Списък № 3 рег. № 30-10-252/06.11.2023 г. за актуализиране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</si>
  <si>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Класически БП по чл. 86, ал. 2, т. 1, буква "а"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</si>
</sst>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&quot;лв&quot;_-;\-* #,##0.00\ &quot;лв&quot;_-;_-* &quot;-&quot;??\ &quot;лв&quot;_-;_-@_-"/>
    <numFmt numFmtId="165" formatCode="#,##0.0000"/>
    <numFmt numFmtId="166" formatCode="#,##0.000"/>
    <numFmt numFmtId="167" formatCode="0.0000"/>
    <numFmt numFmtId="168" formatCode="#,##0.0"/>
    <numFmt numFmtId="169" formatCode="0.000"/>
    <numFmt numFmtId="170" formatCode="0.000000000"/>
    <numFmt numFmtId="171" formatCode="00"/>
    <numFmt numFmtId="172" formatCode="#,###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name val="Calibri"/>
      <family val="2"/>
    </font>
    <font>
      <sz val="12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UnvCy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" fillId="0" borderId="0"/>
    <xf numFmtId="0" fontId="9" fillId="0" borderId="0"/>
    <xf numFmtId="0" fontId="12" fillId="0" borderId="0"/>
    <xf numFmtId="164" fontId="3" fillId="0" borderId="0" applyFont="0" applyFill="0" applyBorder="0" applyAlignment="0" applyProtection="0"/>
    <xf numFmtId="0" fontId="12" fillId="0" borderId="0"/>
    <xf numFmtId="0" fontId="17" fillId="0" borderId="0"/>
    <xf numFmtId="0" fontId="2" fillId="0" borderId="0"/>
    <xf numFmtId="0" fontId="12" fillId="0" borderId="0"/>
    <xf numFmtId="0" fontId="14" fillId="0" borderId="0"/>
    <xf numFmtId="0" fontId="12" fillId="0" borderId="0"/>
    <xf numFmtId="0" fontId="3" fillId="0" borderId="0"/>
    <xf numFmtId="0" fontId="9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1" fillId="0" borderId="0"/>
    <xf numFmtId="0" fontId="9" fillId="0" borderId="0"/>
    <xf numFmtId="0" fontId="11" fillId="0" borderId="0"/>
    <xf numFmtId="0" fontId="3" fillId="0" borderId="0"/>
    <xf numFmtId="0" fontId="9" fillId="0" borderId="0"/>
    <xf numFmtId="0" fontId="12" fillId="0" borderId="0"/>
    <xf numFmtId="0" fontId="3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9" fillId="0" borderId="0"/>
    <xf numFmtId="0" fontId="9" fillId="0" borderId="0"/>
    <xf numFmtId="0" fontId="15" fillId="0" borderId="0"/>
    <xf numFmtId="0" fontId="7" fillId="0" borderId="0"/>
    <xf numFmtId="0" fontId="17" fillId="0" borderId="0"/>
    <xf numFmtId="0" fontId="2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25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30" fillId="0" borderId="0"/>
  </cellStyleXfs>
  <cellXfs count="632">
    <xf numFmtId="0" fontId="0" fillId="0" borderId="0" xfId="0"/>
    <xf numFmtId="0" fontId="10" fillId="0" borderId="0" xfId="26" applyFont="1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3" borderId="0" xfId="0" applyFill="1" applyBorder="1"/>
    <xf numFmtId="0" fontId="3" fillId="0" borderId="0" xfId="0" applyFont="1"/>
    <xf numFmtId="0" fontId="3" fillId="3" borderId="0" xfId="0" applyFont="1" applyFill="1" applyBorder="1"/>
    <xf numFmtId="0" fontId="3" fillId="4" borderId="0" xfId="0" applyFont="1" applyFill="1" applyBorder="1"/>
    <xf numFmtId="0" fontId="19" fillId="0" borderId="0" xfId="0" applyFont="1"/>
    <xf numFmtId="0" fontId="19" fillId="3" borderId="0" xfId="0" applyFont="1" applyFill="1" applyBorder="1"/>
    <xf numFmtId="0" fontId="4" fillId="3" borderId="0" xfId="0" applyFont="1" applyFill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/>
    <xf numFmtId="1" fontId="4" fillId="3" borderId="0" xfId="0" applyNumberFormat="1" applyFont="1" applyFill="1" applyBorder="1"/>
    <xf numFmtId="169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Border="1"/>
    <xf numFmtId="2" fontId="4" fillId="3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2" fontId="6" fillId="0" borderId="0" xfId="0" applyNumberFormat="1" applyFont="1" applyAlignment="1"/>
    <xf numFmtId="1" fontId="4" fillId="0" borderId="0" xfId="0" applyNumberFormat="1" applyFont="1" applyAlignment="1"/>
    <xf numFmtId="169" fontId="0" fillId="0" borderId="0" xfId="0" applyNumberFormat="1" applyAlignment="1">
      <alignment horizontal="center"/>
    </xf>
    <xf numFmtId="2" fontId="4" fillId="0" borderId="0" xfId="0" applyNumberFormat="1" applyFont="1" applyAlignment="1"/>
    <xf numFmtId="2" fontId="0" fillId="0" borderId="0" xfId="0" applyNumberFormat="1" applyAlignment="1">
      <alignment horizontal="center"/>
    </xf>
    <xf numFmtId="0" fontId="0" fillId="3" borderId="0" xfId="0" applyFill="1"/>
    <xf numFmtId="1" fontId="2" fillId="0" borderId="0" xfId="0" applyNumberFormat="1" applyFont="1" applyAlignment="1"/>
    <xf numFmtId="169" fontId="2" fillId="0" borderId="0" xfId="0" applyNumberFormat="1" applyFont="1" applyAlignment="1"/>
    <xf numFmtId="2" fontId="2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0" fontId="7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right" vertical="center"/>
    </xf>
    <xf numFmtId="169" fontId="7" fillId="3" borderId="5" xfId="0" applyNumberFormat="1" applyFont="1" applyFill="1" applyBorder="1" applyAlignment="1">
      <alignment horizontal="right" vertical="center"/>
    </xf>
    <xf numFmtId="2" fontId="7" fillId="3" borderId="5" xfId="0" applyNumberFormat="1" applyFont="1" applyFill="1" applyBorder="1" applyAlignment="1">
      <alignment horizontal="right" vertical="center"/>
    </xf>
    <xf numFmtId="2" fontId="7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16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 wrapText="1"/>
    </xf>
    <xf numFmtId="169" fontId="7" fillId="0" borderId="5" xfId="0" applyNumberFormat="1" applyFont="1" applyBorder="1" applyAlignment="1">
      <alignment horizontal="right" wrapText="1"/>
    </xf>
    <xf numFmtId="169" fontId="7" fillId="0" borderId="5" xfId="0" applyNumberFormat="1" applyFont="1" applyFill="1" applyBorder="1" applyAlignment="1">
      <alignment horizontal="right"/>
    </xf>
    <xf numFmtId="0" fontId="18" fillId="3" borderId="5" xfId="0" applyFont="1" applyFill="1" applyBorder="1" applyAlignment="1">
      <alignment horizontal="center" vertical="center"/>
    </xf>
    <xf numFmtId="1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vertical="center" wrapText="1"/>
    </xf>
    <xf numFmtId="1" fontId="18" fillId="3" borderId="5" xfId="0" applyNumberFormat="1" applyFont="1" applyFill="1" applyBorder="1" applyAlignment="1">
      <alignment horizontal="right" vertical="center"/>
    </xf>
    <xf numFmtId="169" fontId="18" fillId="3" borderId="5" xfId="0" applyNumberFormat="1" applyFont="1" applyFill="1" applyBorder="1" applyAlignment="1">
      <alignment horizontal="right" vertical="center"/>
    </xf>
    <xf numFmtId="2" fontId="18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 wrapText="1"/>
    </xf>
    <xf numFmtId="0" fontId="21" fillId="0" borderId="5" xfId="65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1" fontId="7" fillId="0" borderId="5" xfId="0" applyNumberFormat="1" applyFont="1" applyFill="1" applyBorder="1" applyAlignment="1">
      <alignment horizontal="right" vertical="center" wrapText="1"/>
    </xf>
    <xf numFmtId="169" fontId="7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textRotation="90" wrapText="1"/>
    </xf>
    <xf numFmtId="0" fontId="7" fillId="0" borderId="5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1" fontId="7" fillId="0" borderId="5" xfId="0" applyNumberFormat="1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0" fontId="23" fillId="0" borderId="0" xfId="0" applyFont="1"/>
    <xf numFmtId="0" fontId="7" fillId="3" borderId="5" xfId="0" applyNumberFormat="1" applyFont="1" applyFill="1" applyBorder="1" applyAlignment="1">
      <alignment horizontal="center" vertical="center" wrapText="1"/>
    </xf>
    <xf numFmtId="170" fontId="7" fillId="3" borderId="5" xfId="58" applyNumberFormat="1" applyFont="1" applyFill="1" applyBorder="1" applyAlignment="1">
      <alignment horizontal="center" vertical="center" wrapText="1"/>
    </xf>
    <xf numFmtId="3" fontId="8" fillId="3" borderId="5" xfId="59" applyNumberFormat="1" applyFont="1" applyFill="1" applyBorder="1" applyAlignment="1">
      <alignment vertical="center"/>
    </xf>
    <xf numFmtId="3" fontId="7" fillId="3" borderId="5" xfId="59" applyNumberFormat="1" applyFont="1" applyFill="1" applyBorder="1" applyAlignment="1">
      <alignment vertical="center"/>
    </xf>
    <xf numFmtId="3" fontId="8" fillId="3" borderId="5" xfId="59" applyNumberFormat="1" applyFont="1" applyFill="1" applyBorder="1" applyAlignment="1">
      <alignment horizontal="right" vertical="center"/>
    </xf>
    <xf numFmtId="0" fontId="8" fillId="0" borderId="0" xfId="59" applyNumberFormat="1" applyFont="1" applyFill="1" applyBorder="1" applyAlignment="1">
      <alignment horizontal="left"/>
    </xf>
    <xf numFmtId="0" fontId="20" fillId="0" borderId="0" xfId="0" applyFont="1"/>
    <xf numFmtId="0" fontId="20" fillId="0" borderId="5" xfId="0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vertical="center"/>
    </xf>
    <xf numFmtId="169" fontId="20" fillId="0" borderId="5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3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3" fontId="20" fillId="3" borderId="5" xfId="0" applyNumberFormat="1" applyFont="1" applyFill="1" applyBorder="1" applyAlignment="1">
      <alignment horizontal="right" vertical="center" wrapText="1"/>
    </xf>
    <xf numFmtId="1" fontId="20" fillId="3" borderId="5" xfId="0" applyNumberFormat="1" applyFont="1" applyFill="1" applyBorder="1" applyAlignment="1">
      <alignment horizontal="right" vertical="center" wrapText="1"/>
    </xf>
    <xf numFmtId="3" fontId="20" fillId="3" borderId="5" xfId="0" applyNumberFormat="1" applyFont="1" applyFill="1" applyBorder="1" applyAlignment="1">
      <alignment vertical="center"/>
    </xf>
    <xf numFmtId="3" fontId="20" fillId="0" borderId="5" xfId="0" applyNumberFormat="1" applyFont="1" applyFill="1" applyBorder="1" applyAlignment="1">
      <alignment vertical="center"/>
    </xf>
    <xf numFmtId="167" fontId="20" fillId="0" borderId="5" xfId="0" applyNumberFormat="1" applyFont="1" applyFill="1" applyBorder="1" applyAlignment="1">
      <alignment vertical="center"/>
    </xf>
    <xf numFmtId="0" fontId="22" fillId="6" borderId="0" xfId="0" applyFont="1" applyFill="1" applyAlignment="1">
      <alignment vertical="center"/>
    </xf>
    <xf numFmtId="0" fontId="20" fillId="0" borderId="5" xfId="0" applyFont="1" applyFill="1" applyBorder="1" applyAlignment="1">
      <alignment vertical="center" wrapText="1"/>
    </xf>
    <xf numFmtId="1" fontId="20" fillId="3" borderId="5" xfId="0" applyNumberFormat="1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left" vertical="center" wrapText="1"/>
    </xf>
    <xf numFmtId="0" fontId="7" fillId="3" borderId="5" xfId="58" applyFont="1" applyFill="1" applyBorder="1" applyAlignment="1">
      <alignment vertical="center" wrapText="1"/>
    </xf>
    <xf numFmtId="49" fontId="7" fillId="3" borderId="5" xfId="58" applyNumberFormat="1" applyFont="1" applyFill="1" applyBorder="1" applyAlignment="1">
      <alignment horizontal="center" vertical="center"/>
    </xf>
    <xf numFmtId="49" fontId="7" fillId="3" borderId="5" xfId="27" applyNumberFormat="1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vertical="center" wrapText="1"/>
    </xf>
    <xf numFmtId="169" fontId="24" fillId="0" borderId="5" xfId="0" applyNumberFormat="1" applyFont="1" applyFill="1" applyBorder="1" applyAlignment="1">
      <alignment horizontal="center" vertical="center" wrapText="1"/>
    </xf>
    <xf numFmtId="1" fontId="24" fillId="0" borderId="5" xfId="0" applyNumberFormat="1" applyFont="1" applyFill="1" applyBorder="1" applyAlignment="1">
      <alignment horizontal="center" vertical="center" wrapText="1"/>
    </xf>
    <xf numFmtId="0" fontId="24" fillId="3" borderId="5" xfId="0" applyFont="1" applyFill="1" applyBorder="1" applyAlignment="1">
      <alignment vertical="center" wrapText="1"/>
    </xf>
    <xf numFmtId="169" fontId="24" fillId="0" borderId="5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3" borderId="5" xfId="5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169" fontId="7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2" fillId="5" borderId="0" xfId="0" applyFont="1" applyFill="1" applyAlignment="1">
      <alignment vertical="center"/>
    </xf>
    <xf numFmtId="3" fontId="7" fillId="3" borderId="5" xfId="59" applyNumberFormat="1" applyFont="1" applyFill="1" applyBorder="1" applyAlignment="1">
      <alignment horizontal="center" vertical="center"/>
    </xf>
    <xf numFmtId="169" fontId="7" fillId="3" borderId="5" xfId="59" applyNumberFormat="1" applyFont="1" applyFill="1" applyBorder="1" applyAlignment="1">
      <alignment horizontal="right" vertical="center"/>
    </xf>
    <xf numFmtId="0" fontId="8" fillId="3" borderId="5" xfId="65" applyFont="1" applyFill="1" applyBorder="1" applyAlignment="1">
      <alignment horizontal="center" vertical="center"/>
    </xf>
    <xf numFmtId="168" fontId="7" fillId="3" borderId="5" xfId="59" applyNumberFormat="1" applyFont="1" applyFill="1" applyBorder="1" applyAlignment="1">
      <alignment horizontal="center" vertical="center"/>
    </xf>
    <xf numFmtId="0" fontId="7" fillId="3" borderId="5" xfId="59" applyNumberFormat="1" applyFont="1" applyFill="1" applyBorder="1" applyAlignment="1">
      <alignment horizontal="center" vertical="center"/>
    </xf>
    <xf numFmtId="0" fontId="10" fillId="0" borderId="0" xfId="26" applyNumberFormat="1" applyFont="1"/>
    <xf numFmtId="0" fontId="7" fillId="2" borderId="7" xfId="59" applyNumberFormat="1" applyFont="1" applyFill="1" applyBorder="1" applyAlignment="1">
      <alignment horizontal="center" vertical="center"/>
    </xf>
    <xf numFmtId="3" fontId="7" fillId="2" borderId="8" xfId="64" applyNumberFormat="1" applyFont="1" applyFill="1" applyBorder="1" applyAlignment="1">
      <alignment horizontal="centerContinuous" vertical="center"/>
    </xf>
    <xf numFmtId="3" fontId="7" fillId="2" borderId="12" xfId="64" applyNumberFormat="1" applyFont="1" applyFill="1" applyBorder="1" applyAlignment="1">
      <alignment horizontal="centerContinuous" vertical="center"/>
    </xf>
    <xf numFmtId="3" fontId="7" fillId="2" borderId="13" xfId="64" applyNumberFormat="1" applyFont="1" applyFill="1" applyBorder="1" applyAlignment="1">
      <alignment horizontal="centerContinuous" vertical="center"/>
    </xf>
    <xf numFmtId="3" fontId="7" fillId="2" borderId="8" xfId="64" applyNumberFormat="1" applyFont="1" applyFill="1" applyBorder="1" applyAlignment="1">
      <alignment vertical="center"/>
    </xf>
    <xf numFmtId="3" fontId="7" fillId="2" borderId="12" xfId="64" applyNumberFormat="1" applyFont="1" applyFill="1" applyBorder="1" applyAlignment="1">
      <alignment vertical="center"/>
    </xf>
    <xf numFmtId="169" fontId="7" fillId="2" borderId="0" xfId="59" applyNumberFormat="1" applyFont="1" applyFill="1" applyBorder="1" applyAlignment="1">
      <alignment vertical="center"/>
    </xf>
    <xf numFmtId="169" fontId="8" fillId="2" borderId="14" xfId="59" applyNumberFormat="1" applyFont="1" applyFill="1" applyBorder="1" applyAlignment="1">
      <alignment vertical="center"/>
    </xf>
    <xf numFmtId="3" fontId="7" fillId="2" borderId="8" xfId="59" applyNumberFormat="1" applyFont="1" applyFill="1" applyBorder="1" applyAlignment="1">
      <alignment horizontal="centerContinuous" vertical="center"/>
    </xf>
    <xf numFmtId="3" fontId="7" fillId="2" borderId="12" xfId="59" applyNumberFormat="1" applyFont="1" applyFill="1" applyBorder="1" applyAlignment="1">
      <alignment horizontal="centerContinuous" vertical="center"/>
    </xf>
    <xf numFmtId="3" fontId="7" fillId="2" borderId="13" xfId="59" applyNumberFormat="1" applyFont="1" applyFill="1" applyBorder="1" applyAlignment="1">
      <alignment horizontal="centerContinuous" vertical="center"/>
    </xf>
    <xf numFmtId="3" fontId="7" fillId="2" borderId="6" xfId="64" applyNumberFormat="1" applyFont="1" applyFill="1" applyBorder="1" applyAlignment="1">
      <alignment horizontal="centerContinuous" vertical="center"/>
    </xf>
    <xf numFmtId="3" fontId="7" fillId="2" borderId="0" xfId="64" applyNumberFormat="1" applyFont="1" applyFill="1" applyBorder="1" applyAlignment="1">
      <alignment horizontal="centerContinuous" vertical="center"/>
    </xf>
    <xf numFmtId="3" fontId="7" fillId="2" borderId="14" xfId="64" applyNumberFormat="1" applyFont="1" applyFill="1" applyBorder="1" applyAlignment="1">
      <alignment horizontal="centerContinuous" vertical="center"/>
    </xf>
    <xf numFmtId="169" fontId="7" fillId="2" borderId="3" xfId="75" applyNumberFormat="1" applyFont="1" applyFill="1" applyBorder="1" applyAlignment="1">
      <alignment horizontal="center" vertical="center"/>
    </xf>
    <xf numFmtId="169" fontId="7" fillId="2" borderId="11" xfId="75" applyNumberFormat="1" applyFont="1" applyFill="1" applyBorder="1" applyAlignment="1">
      <alignment horizontal="center" vertical="center"/>
    </xf>
    <xf numFmtId="169" fontId="7" fillId="2" borderId="7" xfId="75" applyNumberFormat="1" applyFont="1" applyFill="1" applyBorder="1" applyAlignment="1">
      <alignment horizontal="center" vertical="center"/>
    </xf>
    <xf numFmtId="169" fontId="7" fillId="2" borderId="14" xfId="75" applyNumberFormat="1" applyFont="1" applyFill="1" applyBorder="1" applyAlignment="1">
      <alignment horizontal="center" vertical="center"/>
    </xf>
    <xf numFmtId="3" fontId="7" fillId="2" borderId="2" xfId="64" applyNumberFormat="1" applyFont="1" applyFill="1" applyBorder="1" applyAlignment="1">
      <alignment vertical="center"/>
    </xf>
    <xf numFmtId="3" fontId="7" fillId="2" borderId="3" xfId="64" applyNumberFormat="1" applyFont="1" applyFill="1" applyBorder="1" applyAlignment="1">
      <alignment vertical="center"/>
    </xf>
    <xf numFmtId="3" fontId="7" fillId="2" borderId="10" xfId="64" applyNumberFormat="1" applyFont="1" applyFill="1" applyBorder="1" applyAlignment="1">
      <alignment vertical="center"/>
    </xf>
    <xf numFmtId="3" fontId="7" fillId="2" borderId="6" xfId="59" applyNumberFormat="1" applyFont="1" applyFill="1" applyBorder="1" applyAlignment="1">
      <alignment horizontal="center" vertical="center" wrapText="1"/>
    </xf>
    <xf numFmtId="3" fontId="7" fillId="2" borderId="7" xfId="59" applyNumberFormat="1" applyFont="1" applyFill="1" applyBorder="1" applyAlignment="1">
      <alignment horizontal="center" vertical="center" wrapText="1"/>
    </xf>
    <xf numFmtId="3" fontId="7" fillId="2" borderId="0" xfId="59" applyNumberFormat="1" applyFont="1" applyFill="1" applyBorder="1" applyAlignment="1">
      <alignment horizontal="center" vertical="center" wrapText="1"/>
    </xf>
    <xf numFmtId="0" fontId="7" fillId="0" borderId="5" xfId="75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3" fontId="7" fillId="0" borderId="5" xfId="75" applyNumberFormat="1" applyFont="1" applyFill="1" applyBorder="1" applyAlignment="1">
      <alignment horizontal="right" vertical="center"/>
    </xf>
    <xf numFmtId="3" fontId="8" fillId="0" borderId="5" xfId="75" applyNumberFormat="1" applyFont="1" applyFill="1" applyBorder="1" applyAlignment="1">
      <alignment horizontal="right" vertical="center"/>
    </xf>
    <xf numFmtId="169" fontId="7" fillId="0" borderId="5" xfId="75" applyNumberFormat="1" applyFont="1" applyFill="1" applyBorder="1" applyAlignment="1">
      <alignment horizontal="right" vertical="center"/>
    </xf>
    <xf numFmtId="0" fontId="7" fillId="0" borderId="5" xfId="75" applyFont="1" applyFill="1" applyBorder="1" applyAlignment="1">
      <alignment horizontal="right" vertical="center"/>
    </xf>
    <xf numFmtId="0" fontId="7" fillId="0" borderId="5" xfId="75" applyNumberFormat="1" applyFont="1" applyFill="1" applyBorder="1" applyAlignment="1">
      <alignment horizontal="right" vertical="center"/>
    </xf>
    <xf numFmtId="0" fontId="7" fillId="0" borderId="5" xfId="27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center" wrapText="1"/>
    </xf>
    <xf numFmtId="0" fontId="7" fillId="0" borderId="5" xfId="27" applyFont="1" applyFill="1" applyBorder="1" applyAlignment="1">
      <alignment horizontal="center" vertical="top"/>
    </xf>
    <xf numFmtId="0" fontId="7" fillId="0" borderId="5" xfId="27" applyNumberFormat="1" applyFont="1" applyFill="1" applyBorder="1" applyAlignment="1">
      <alignment horizontal="center"/>
    </xf>
    <xf numFmtId="171" fontId="7" fillId="0" borderId="5" xfId="27" applyNumberFormat="1" applyFont="1" applyFill="1" applyBorder="1" applyAlignment="1">
      <alignment horizontal="center"/>
    </xf>
    <xf numFmtId="3" fontId="7" fillId="0" borderId="5" xfId="27" applyNumberFormat="1" applyFont="1" applyFill="1" applyBorder="1" applyAlignment="1">
      <alignment horizontal="right" vertical="center"/>
    </xf>
    <xf numFmtId="3" fontId="7" fillId="0" borderId="5" xfId="75" applyNumberFormat="1" applyFont="1" applyFill="1" applyBorder="1" applyAlignment="1">
      <alignment horizontal="right"/>
    </xf>
    <xf numFmtId="169" fontId="7" fillId="0" borderId="5" xfId="75" applyNumberFormat="1" applyFont="1" applyFill="1" applyBorder="1" applyAlignment="1"/>
    <xf numFmtId="0" fontId="7" fillId="0" borderId="5" xfId="27" applyFont="1" applyFill="1" applyBorder="1" applyAlignment="1">
      <alignment horizontal="center"/>
    </xf>
    <xf numFmtId="0" fontId="7" fillId="0" borderId="5" xfId="76" applyFont="1" applyFill="1" applyBorder="1" applyAlignment="1"/>
    <xf numFmtId="3" fontId="7" fillId="0" borderId="5" xfId="27" applyNumberFormat="1" applyFont="1" applyFill="1" applyBorder="1" applyAlignment="1">
      <alignment horizontal="right"/>
    </xf>
    <xf numFmtId="0" fontId="7" fillId="0" borderId="5" xfId="75" applyFont="1" applyFill="1" applyBorder="1" applyAlignment="1"/>
    <xf numFmtId="0" fontId="7" fillId="0" borderId="5" xfId="27" applyFont="1" applyFill="1" applyBorder="1" applyAlignment="1">
      <alignment horizontal="center" vertical="center"/>
    </xf>
    <xf numFmtId="0" fontId="7" fillId="0" borderId="5" xfId="62" applyFont="1" applyFill="1" applyBorder="1" applyAlignment="1">
      <alignment horizontal="left" vertical="center"/>
    </xf>
    <xf numFmtId="0" fontId="7" fillId="0" borderId="5" xfId="27" applyNumberFormat="1" applyFont="1" applyFill="1" applyBorder="1" applyAlignment="1">
      <alignment horizontal="center" vertical="center"/>
    </xf>
    <xf numFmtId="171" fontId="7" fillId="0" borderId="5" xfId="27" applyNumberFormat="1" applyFont="1" applyFill="1" applyBorder="1" applyAlignment="1">
      <alignment horizontal="center" vertical="center"/>
    </xf>
    <xf numFmtId="3" fontId="7" fillId="0" borderId="5" xfId="27" applyNumberFormat="1" applyFont="1" applyFill="1" applyBorder="1" applyAlignment="1">
      <alignment horizontal="center" vertical="center"/>
    </xf>
    <xf numFmtId="169" fontId="7" fillId="0" borderId="5" xfId="27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69" fontId="23" fillId="0" borderId="0" xfId="0" applyNumberFormat="1" applyFont="1"/>
    <xf numFmtId="0" fontId="7" fillId="3" borderId="5" xfId="27" applyFont="1" applyFill="1" applyBorder="1" applyAlignment="1"/>
    <xf numFmtId="0" fontId="8" fillId="3" borderId="5" xfId="27" applyFont="1" applyFill="1" applyBorder="1" applyAlignment="1"/>
    <xf numFmtId="0" fontId="7" fillId="3" borderId="5" xfId="27" applyFont="1" applyFill="1" applyBorder="1" applyAlignment="1">
      <alignment horizontal="center" vertical="top"/>
    </xf>
    <xf numFmtId="0" fontId="7" fillId="3" borderId="5" xfId="27" applyNumberFormat="1" applyFont="1" applyFill="1" applyBorder="1" applyAlignment="1">
      <alignment horizontal="center"/>
    </xf>
    <xf numFmtId="171" fontId="7" fillId="3" borderId="5" xfId="27" applyNumberFormat="1" applyFont="1" applyFill="1" applyBorder="1" applyAlignment="1">
      <alignment horizontal="center"/>
    </xf>
    <xf numFmtId="3" fontId="7" fillId="3" borderId="5" xfId="27" applyNumberFormat="1" applyFont="1" applyFill="1" applyBorder="1" applyAlignment="1">
      <alignment horizontal="right" vertical="center"/>
    </xf>
    <xf numFmtId="3" fontId="7" fillId="3" borderId="5" xfId="75" applyNumberFormat="1" applyFont="1" applyFill="1" applyBorder="1" applyAlignment="1">
      <alignment horizontal="right"/>
    </xf>
    <xf numFmtId="3" fontId="7" fillId="3" borderId="5" xfId="75" applyNumberFormat="1" applyFont="1" applyFill="1" applyBorder="1" applyAlignment="1">
      <alignment horizontal="right" vertical="center"/>
    </xf>
    <xf numFmtId="3" fontId="8" fillId="3" borderId="5" xfId="75" applyNumberFormat="1" applyFont="1" applyFill="1" applyBorder="1" applyAlignment="1">
      <alignment horizontal="right" vertical="center"/>
    </xf>
    <xf numFmtId="169" fontId="7" fillId="3" borderId="5" xfId="75" applyNumberFormat="1" applyFont="1" applyFill="1" applyBorder="1" applyAlignment="1"/>
    <xf numFmtId="0" fontId="7" fillId="3" borderId="5" xfId="27" applyFont="1" applyFill="1" applyBorder="1" applyAlignment="1">
      <alignment horizontal="center"/>
    </xf>
    <xf numFmtId="0" fontId="7" fillId="3" borderId="5" xfId="76" applyFont="1" applyFill="1" applyBorder="1" applyAlignment="1"/>
    <xf numFmtId="3" fontId="7" fillId="3" borderId="5" xfId="27" applyNumberFormat="1" applyFont="1" applyFill="1" applyBorder="1" applyAlignment="1">
      <alignment horizontal="right"/>
    </xf>
    <xf numFmtId="0" fontId="7" fillId="3" borderId="5" xfId="75" applyFont="1" applyFill="1" applyBorder="1" applyAlignment="1"/>
    <xf numFmtId="0" fontId="23" fillId="3" borderId="0" xfId="0" applyFont="1" applyFill="1"/>
    <xf numFmtId="0" fontId="7" fillId="2" borderId="17" xfId="59" applyNumberFormat="1" applyFont="1" applyFill="1" applyBorder="1" applyAlignment="1">
      <alignment horizontal="center" vertical="center"/>
    </xf>
    <xf numFmtId="165" fontId="7" fillId="2" borderId="23" xfId="64" applyNumberFormat="1" applyFont="1" applyFill="1" applyBorder="1" applyAlignment="1">
      <alignment horizontal="centerContinuous" vertical="center"/>
    </xf>
    <xf numFmtId="165" fontId="7" fillId="2" borderId="24" xfId="64" applyNumberFormat="1" applyFont="1" applyFill="1" applyBorder="1" applyAlignment="1">
      <alignment horizontal="centerContinuous" vertical="center"/>
    </xf>
    <xf numFmtId="169" fontId="7" fillId="2" borderId="24" xfId="64" applyNumberFormat="1" applyFont="1" applyFill="1" applyBorder="1" applyAlignment="1">
      <alignment horizontal="centerContinuous" vertical="center"/>
    </xf>
    <xf numFmtId="169" fontId="7" fillId="2" borderId="25" xfId="64" applyNumberFormat="1" applyFont="1" applyFill="1" applyBorder="1" applyAlignment="1">
      <alignment horizontal="centerContinuous" vertical="center"/>
    </xf>
    <xf numFmtId="3" fontId="7" fillId="2" borderId="23" xfId="59" applyNumberFormat="1" applyFont="1" applyFill="1" applyBorder="1" applyAlignment="1">
      <alignment horizontal="centerContinuous" vertical="center"/>
    </xf>
    <xf numFmtId="3" fontId="7" fillId="2" borderId="24" xfId="59" applyNumberFormat="1" applyFont="1" applyFill="1" applyBorder="1" applyAlignment="1">
      <alignment horizontal="centerContinuous" vertical="center"/>
    </xf>
    <xf numFmtId="3" fontId="7" fillId="2" borderId="25" xfId="59" applyNumberFormat="1" applyFont="1" applyFill="1" applyBorder="1" applyAlignment="1">
      <alignment horizontal="centerContinuous" vertical="center"/>
    </xf>
    <xf numFmtId="0" fontId="7" fillId="0" borderId="36" xfId="75" applyFont="1" applyFill="1" applyBorder="1" applyAlignment="1">
      <alignment vertical="center"/>
    </xf>
    <xf numFmtId="0" fontId="7" fillId="0" borderId="20" xfId="75" applyFont="1" applyFill="1" applyBorder="1" applyAlignment="1">
      <alignment vertical="center"/>
    </xf>
    <xf numFmtId="0" fontId="7" fillId="3" borderId="36" xfId="27" applyFont="1" applyFill="1" applyBorder="1" applyAlignment="1">
      <alignment vertical="center"/>
    </xf>
    <xf numFmtId="0" fontId="7" fillId="3" borderId="20" xfId="75" applyFont="1" applyFill="1" applyBorder="1" applyAlignment="1"/>
    <xf numFmtId="0" fontId="7" fillId="0" borderId="36" xfId="27" applyFont="1" applyFill="1" applyBorder="1" applyAlignment="1">
      <alignment vertical="center"/>
    </xf>
    <xf numFmtId="0" fontId="7" fillId="0" borderId="20" xfId="75" applyFont="1" applyFill="1" applyBorder="1" applyAlignment="1"/>
    <xf numFmtId="0" fontId="7" fillId="0" borderId="36" xfId="27" applyFont="1" applyFill="1" applyBorder="1" applyAlignment="1">
      <alignment horizontal="center" vertical="center"/>
    </xf>
    <xf numFmtId="0" fontId="7" fillId="0" borderId="20" xfId="75" applyFont="1" applyFill="1" applyBorder="1" applyAlignment="1">
      <alignment horizontal="center" vertical="center"/>
    </xf>
    <xf numFmtId="0" fontId="7" fillId="0" borderId="34" xfId="59" applyNumberFormat="1" applyFont="1" applyFill="1" applyBorder="1" applyAlignment="1">
      <alignment horizontal="center" vertical="center"/>
    </xf>
    <xf numFmtId="0" fontId="7" fillId="0" borderId="9" xfId="59" applyNumberFormat="1" applyFont="1" applyFill="1" applyBorder="1" applyAlignment="1">
      <alignment horizontal="center" vertical="center"/>
    </xf>
    <xf numFmtId="169" fontId="7" fillId="0" borderId="9" xfId="59" applyNumberFormat="1" applyFont="1" applyFill="1" applyBorder="1" applyAlignment="1">
      <alignment horizontal="center" vertical="center"/>
    </xf>
    <xf numFmtId="0" fontId="7" fillId="0" borderId="35" xfId="59" applyNumberFormat="1" applyFont="1" applyFill="1" applyBorder="1" applyAlignment="1">
      <alignment horizontal="center" vertical="center"/>
    </xf>
    <xf numFmtId="0" fontId="7" fillId="2" borderId="27" xfId="59" applyNumberFormat="1" applyFont="1" applyFill="1" applyBorder="1" applyAlignment="1">
      <alignment horizontal="center" vertical="center"/>
    </xf>
    <xf numFmtId="3" fontId="7" fillId="2" borderId="28" xfId="59" applyNumberFormat="1" applyFont="1" applyFill="1" applyBorder="1" applyAlignment="1">
      <alignment horizontal="center" vertical="center" wrapText="1"/>
    </xf>
    <xf numFmtId="3" fontId="7" fillId="2" borderId="27" xfId="59" applyNumberFormat="1" applyFont="1" applyFill="1" applyBorder="1" applyAlignment="1">
      <alignment horizontal="center" vertical="center" wrapText="1"/>
    </xf>
    <xf numFmtId="3" fontId="7" fillId="2" borderId="29" xfId="59" applyNumberFormat="1" applyFont="1" applyFill="1" applyBorder="1" applyAlignment="1">
      <alignment horizontal="center" vertical="center" wrapText="1"/>
    </xf>
    <xf numFmtId="169" fontId="7" fillId="2" borderId="27" xfId="75" applyNumberFormat="1" applyFont="1" applyFill="1" applyBorder="1" applyAlignment="1">
      <alignment horizontal="center" vertical="center"/>
    </xf>
    <xf numFmtId="169" fontId="7" fillId="2" borderId="30" xfId="75" applyNumberFormat="1" applyFont="1" applyFill="1" applyBorder="1" applyAlignment="1">
      <alignment horizontal="center" vertical="center"/>
    </xf>
    <xf numFmtId="0" fontId="8" fillId="0" borderId="9" xfId="59" applyNumberFormat="1" applyFont="1" applyFill="1" applyBorder="1" applyAlignment="1">
      <alignment horizontal="center" vertical="center"/>
    </xf>
    <xf numFmtId="0" fontId="7" fillId="0" borderId="38" xfId="59" applyNumberFormat="1" applyFont="1" applyFill="1" applyBorder="1" applyAlignment="1">
      <alignment horizontal="center" vertical="center"/>
    </xf>
    <xf numFmtId="0" fontId="7" fillId="0" borderId="39" xfId="59" applyNumberFormat="1" applyFont="1" applyFill="1" applyBorder="1" applyAlignment="1">
      <alignment horizontal="center" vertical="center"/>
    </xf>
    <xf numFmtId="169" fontId="7" fillId="0" borderId="39" xfId="59" applyNumberFormat="1" applyFont="1" applyFill="1" applyBorder="1" applyAlignment="1">
      <alignment horizontal="center" vertical="center"/>
    </xf>
    <xf numFmtId="0" fontId="7" fillId="0" borderId="40" xfId="59" applyNumberFormat="1" applyFont="1" applyFill="1" applyBorder="1" applyAlignment="1">
      <alignment horizontal="center" vertical="center"/>
    </xf>
    <xf numFmtId="165" fontId="7" fillId="2" borderId="25" xfId="64" applyNumberFormat="1" applyFont="1" applyFill="1" applyBorder="1" applyAlignment="1">
      <alignment horizontal="centerContinuous" vertical="center"/>
    </xf>
    <xf numFmtId="165" fontId="7" fillId="2" borderId="0" xfId="59" applyNumberFormat="1" applyFont="1" applyFill="1" applyBorder="1" applyAlignment="1">
      <alignment vertical="center"/>
    </xf>
    <xf numFmtId="167" fontId="8" fillId="2" borderId="14" xfId="59" applyNumberFormat="1" applyFont="1" applyFill="1" applyBorder="1" applyAlignment="1">
      <alignment vertical="center"/>
    </xf>
    <xf numFmtId="0" fontId="7" fillId="2" borderId="3" xfId="75" applyFont="1" applyFill="1" applyBorder="1" applyAlignment="1">
      <alignment horizontal="center" vertical="center"/>
    </xf>
    <xf numFmtId="0" fontId="7" fillId="2" borderId="11" xfId="75" applyFont="1" applyFill="1" applyBorder="1" applyAlignment="1">
      <alignment horizontal="center" vertical="center"/>
    </xf>
    <xf numFmtId="0" fontId="7" fillId="2" borderId="7" xfId="75" applyFont="1" applyFill="1" applyBorder="1" applyAlignment="1">
      <alignment horizontal="center" vertical="center"/>
    </xf>
    <xf numFmtId="0" fontId="7" fillId="2" borderId="14" xfId="75" applyFont="1" applyFill="1" applyBorder="1" applyAlignment="1">
      <alignment horizontal="center" vertical="center"/>
    </xf>
    <xf numFmtId="0" fontId="7" fillId="2" borderId="27" xfId="75" applyFont="1" applyFill="1" applyBorder="1" applyAlignment="1">
      <alignment horizontal="center" vertical="center"/>
    </xf>
    <xf numFmtId="0" fontId="7" fillId="2" borderId="30" xfId="75" applyFont="1" applyFill="1" applyBorder="1" applyAlignment="1">
      <alignment horizontal="center" vertical="center"/>
    </xf>
    <xf numFmtId="2" fontId="7" fillId="0" borderId="5" xfId="75" applyNumberFormat="1" applyFont="1" applyFill="1" applyBorder="1" applyAlignment="1">
      <alignment horizontal="right" vertical="center"/>
    </xf>
    <xf numFmtId="166" fontId="7" fillId="3" borderId="5" xfId="75" applyNumberFormat="1" applyFont="1" applyFill="1" applyBorder="1" applyAlignment="1"/>
    <xf numFmtId="166" fontId="7" fillId="0" borderId="5" xfId="75" applyNumberFormat="1" applyFont="1" applyFill="1" applyBorder="1" applyAlignment="1"/>
    <xf numFmtId="0" fontId="2" fillId="3" borderId="0" xfId="59" applyFont="1" applyFill="1" applyBorder="1"/>
    <xf numFmtId="0" fontId="2" fillId="3" borderId="0" xfId="59" applyFont="1" applyFill="1"/>
    <xf numFmtId="169" fontId="7" fillId="3" borderId="5" xfId="8" applyNumberFormat="1" applyFont="1" applyFill="1" applyBorder="1" applyAlignment="1">
      <alignment horizontal="center" vertical="center"/>
    </xf>
    <xf numFmtId="172" fontId="7" fillId="3" borderId="5" xfId="63" applyNumberFormat="1" applyFont="1" applyFill="1" applyBorder="1" applyAlignment="1">
      <alignment horizontal="centerContinuous" vertical="center"/>
    </xf>
    <xf numFmtId="0" fontId="7" fillId="3" borderId="5" xfId="63" applyNumberFormat="1" applyFont="1" applyFill="1" applyBorder="1" applyAlignment="1">
      <alignment horizontal="center" vertical="center" textRotation="90"/>
    </xf>
    <xf numFmtId="49" fontId="7" fillId="3" borderId="5" xfId="59" applyNumberFormat="1" applyFont="1" applyFill="1" applyBorder="1" applyAlignment="1">
      <alignment vertical="center" wrapText="1"/>
    </xf>
    <xf numFmtId="172" fontId="7" fillId="3" borderId="5" xfId="63" applyNumberFormat="1" applyFont="1" applyFill="1" applyBorder="1" applyAlignment="1">
      <alignment horizontal="center" vertical="center"/>
    </xf>
    <xf numFmtId="0" fontId="7" fillId="3" borderId="5" xfId="8" applyFont="1" applyFill="1" applyBorder="1" applyAlignment="1">
      <alignment horizontal="center" vertical="center" textRotation="90" wrapText="1"/>
    </xf>
    <xf numFmtId="0" fontId="7" fillId="3" borderId="5" xfId="8" applyFont="1" applyFill="1" applyBorder="1" applyAlignment="1">
      <alignment horizontal="center" vertical="center" textRotation="90"/>
    </xf>
    <xf numFmtId="0" fontId="8" fillId="3" borderId="5" xfId="59" applyNumberFormat="1" applyFont="1" applyFill="1" applyBorder="1" applyAlignment="1">
      <alignment horizontal="left" vertical="center"/>
    </xf>
    <xf numFmtId="0" fontId="7" fillId="3" borderId="5" xfId="59" applyNumberFormat="1" applyFont="1" applyFill="1" applyBorder="1" applyAlignment="1">
      <alignment horizontal="center" vertical="center" textRotation="90"/>
    </xf>
    <xf numFmtId="0" fontId="7" fillId="3" borderId="5" xfId="59" applyNumberFormat="1" applyFont="1" applyFill="1" applyBorder="1" applyAlignment="1">
      <alignment horizontal="right" vertical="center" textRotation="90"/>
    </xf>
    <xf numFmtId="3" fontId="7" fillId="3" borderId="5" xfId="59" applyNumberFormat="1" applyFont="1" applyFill="1" applyBorder="1" applyAlignment="1">
      <alignment horizontal="right" vertical="center"/>
    </xf>
    <xf numFmtId="169" fontId="8" fillId="3" borderId="5" xfId="59" applyNumberFormat="1" applyFont="1" applyFill="1" applyBorder="1" applyAlignment="1">
      <alignment horizontal="right" vertical="center" textRotation="90"/>
    </xf>
    <xf numFmtId="3" fontId="7" fillId="3" borderId="5" xfId="59" applyNumberFormat="1" applyFont="1" applyFill="1" applyBorder="1" applyAlignment="1">
      <alignment horizontal="right" vertical="center" textRotation="90"/>
    </xf>
    <xf numFmtId="1" fontId="7" fillId="3" borderId="5" xfId="59" applyNumberFormat="1" applyFont="1" applyFill="1" applyBorder="1" applyAlignment="1">
      <alignment horizontal="right" vertical="center" textRotation="90"/>
    </xf>
    <xf numFmtId="0" fontId="2" fillId="3" borderId="0" xfId="8" applyFont="1" applyFill="1" applyBorder="1" applyAlignment="1">
      <alignment horizontal="center"/>
    </xf>
    <xf numFmtId="0" fontId="2" fillId="3" borderId="0" xfId="8" applyFont="1" applyFill="1" applyAlignment="1">
      <alignment horizontal="center"/>
    </xf>
    <xf numFmtId="0" fontId="7" fillId="3" borderId="5" xfId="59" applyNumberFormat="1" applyFont="1" applyFill="1" applyBorder="1" applyAlignment="1">
      <alignment horizontal="center"/>
    </xf>
    <xf numFmtId="49" fontId="7" fillId="3" borderId="5" xfId="59" applyNumberFormat="1" applyFont="1" applyFill="1" applyBorder="1" applyAlignment="1">
      <alignment horizontal="center"/>
    </xf>
    <xf numFmtId="0" fontId="8" fillId="3" borderId="5" xfId="65" applyFont="1" applyFill="1" applyBorder="1" applyAlignment="1">
      <alignment horizontal="left" vertical="center"/>
    </xf>
    <xf numFmtId="0" fontId="7" fillId="3" borderId="5" xfId="59" applyNumberFormat="1" applyFont="1" applyFill="1" applyBorder="1" applyAlignment="1">
      <alignment horizontal="right"/>
    </xf>
    <xf numFmtId="3" fontId="7" fillId="3" borderId="5" xfId="59" applyNumberFormat="1" applyFont="1" applyFill="1" applyBorder="1" applyAlignment="1">
      <alignment horizontal="right"/>
    </xf>
    <xf numFmtId="169" fontId="7" fillId="3" borderId="5" xfId="59" applyNumberFormat="1" applyFont="1" applyFill="1" applyBorder="1" applyAlignment="1">
      <alignment horizontal="right"/>
    </xf>
    <xf numFmtId="1" fontId="7" fillId="3" borderId="5" xfId="59" applyNumberFormat="1" applyFont="1" applyFill="1" applyBorder="1" applyAlignment="1">
      <alignment horizontal="right"/>
    </xf>
    <xf numFmtId="0" fontId="2" fillId="3" borderId="0" xfId="59" applyNumberFormat="1" applyFont="1" applyFill="1" applyBorder="1"/>
    <xf numFmtId="0" fontId="2" fillId="3" borderId="0" xfId="59" applyNumberFormat="1" applyFont="1" applyFill="1"/>
    <xf numFmtId="0" fontId="8" fillId="3" borderId="5" xfId="58" applyFont="1" applyFill="1" applyBorder="1" applyAlignment="1">
      <alignment horizontal="left" vertical="center"/>
    </xf>
    <xf numFmtId="0" fontId="27" fillId="3" borderId="0" xfId="59" applyNumberFormat="1" applyFont="1" applyFill="1"/>
    <xf numFmtId="2" fontId="7" fillId="3" borderId="5" xfId="58" applyNumberFormat="1" applyFont="1" applyFill="1" applyBorder="1" applyAlignment="1">
      <alignment horizontal="center" vertical="center"/>
    </xf>
    <xf numFmtId="1" fontId="7" fillId="3" borderId="5" xfId="59" applyNumberFormat="1" applyFont="1" applyFill="1" applyBorder="1" applyAlignment="1">
      <alignment horizontal="center" vertical="center"/>
    </xf>
    <xf numFmtId="0" fontId="8" fillId="3" borderId="5" xfId="65" applyFont="1" applyFill="1" applyBorder="1" applyAlignment="1">
      <alignment horizontal="right" vertical="center"/>
    </xf>
    <xf numFmtId="0" fontId="7" fillId="3" borderId="5" xfId="77" applyNumberFormat="1" applyFont="1" applyFill="1" applyBorder="1" applyAlignment="1">
      <alignment horizontal="center" vertical="center" wrapText="1"/>
    </xf>
    <xf numFmtId="169" fontId="8" fillId="3" borderId="5" xfId="59" applyNumberFormat="1" applyFont="1" applyFill="1" applyBorder="1" applyAlignment="1">
      <alignment horizontal="right" vertical="center"/>
    </xf>
    <xf numFmtId="1" fontId="8" fillId="3" borderId="5" xfId="65" applyNumberFormat="1" applyFont="1" applyFill="1" applyBorder="1" applyAlignment="1">
      <alignment horizontal="center" vertical="center"/>
    </xf>
    <xf numFmtId="0" fontId="7" fillId="3" borderId="5" xfId="78" applyFont="1" applyFill="1" applyBorder="1" applyAlignment="1">
      <alignment horizontal="center"/>
    </xf>
    <xf numFmtId="0" fontId="7" fillId="3" borderId="5" xfId="79" applyFont="1" applyFill="1" applyBorder="1"/>
    <xf numFmtId="0" fontId="7" fillId="3" borderId="5" xfId="79" applyFont="1" applyFill="1" applyBorder="1" applyAlignment="1">
      <alignment horizontal="center"/>
    </xf>
    <xf numFmtId="3" fontId="7" fillId="3" borderId="5" xfId="79" applyNumberFormat="1" applyFont="1" applyFill="1" applyBorder="1" applyAlignment="1">
      <alignment horizontal="right"/>
    </xf>
    <xf numFmtId="0" fontId="7" fillId="3" borderId="5" xfId="61" applyFont="1" applyFill="1" applyBorder="1"/>
    <xf numFmtId="0" fontId="7" fillId="3" borderId="5" xfId="61" applyFont="1" applyFill="1" applyBorder="1" applyAlignment="1">
      <alignment horizontal="right"/>
    </xf>
    <xf numFmtId="0" fontId="8" fillId="3" borderId="5" xfId="61" applyFont="1" applyFill="1" applyBorder="1" applyAlignment="1">
      <alignment horizontal="right"/>
    </xf>
    <xf numFmtId="0" fontId="7" fillId="3" borderId="5" xfId="12" applyFont="1" applyFill="1" applyBorder="1"/>
    <xf numFmtId="3" fontId="8" fillId="3" borderId="5" xfId="12" applyNumberFormat="1" applyFont="1" applyFill="1" applyBorder="1"/>
    <xf numFmtId="169" fontId="8" fillId="3" borderId="5" xfId="12" applyNumberFormat="1" applyFont="1" applyFill="1" applyBorder="1"/>
    <xf numFmtId="0" fontId="7" fillId="3" borderId="5" xfId="78" applyFont="1" applyFill="1" applyBorder="1" applyAlignment="1">
      <alignment horizontal="left"/>
    </xf>
    <xf numFmtId="49" fontId="2" fillId="3" borderId="0" xfId="59" applyNumberFormat="1" applyFont="1" applyFill="1" applyBorder="1" applyAlignment="1">
      <alignment horizontal="center"/>
    </xf>
    <xf numFmtId="0" fontId="2" fillId="3" borderId="0" xfId="59" applyFont="1" applyFill="1" applyBorder="1" applyAlignment="1">
      <alignment horizontal="center"/>
    </xf>
    <xf numFmtId="3" fontId="2" fillId="3" borderId="0" xfId="59" applyNumberFormat="1" applyFont="1" applyFill="1" applyBorder="1" applyAlignment="1">
      <alignment horizontal="center"/>
    </xf>
    <xf numFmtId="169" fontId="2" fillId="3" borderId="0" xfId="59" applyNumberFormat="1" applyFont="1" applyFill="1" applyBorder="1" applyAlignment="1">
      <alignment horizontal="center"/>
    </xf>
    <xf numFmtId="1" fontId="2" fillId="3" borderId="0" xfId="59" applyNumberFormat="1" applyFont="1" applyFill="1" applyBorder="1" applyAlignment="1">
      <alignment horizontal="center"/>
    </xf>
    <xf numFmtId="167" fontId="2" fillId="3" borderId="0" xfId="59" applyNumberFormat="1" applyFont="1" applyFill="1" applyBorder="1" applyAlignment="1">
      <alignment horizontal="center"/>
    </xf>
    <xf numFmtId="0" fontId="2" fillId="3" borderId="0" xfId="59" applyFont="1" applyFill="1" applyBorder="1" applyAlignment="1">
      <alignment horizontal="right"/>
    </xf>
    <xf numFmtId="0" fontId="28" fillId="0" borderId="0" xfId="0" applyFont="1"/>
    <xf numFmtId="49" fontId="2" fillId="3" borderId="0" xfId="59" applyNumberFormat="1" applyFont="1" applyFill="1" applyAlignment="1">
      <alignment horizontal="center"/>
    </xf>
    <xf numFmtId="0" fontId="2" fillId="3" borderId="0" xfId="59" applyFont="1" applyFill="1" applyAlignment="1">
      <alignment horizontal="center"/>
    </xf>
    <xf numFmtId="3" fontId="2" fillId="3" borderId="0" xfId="59" applyNumberFormat="1" applyFont="1" applyFill="1" applyAlignment="1">
      <alignment horizontal="center"/>
    </xf>
    <xf numFmtId="169" fontId="2" fillId="3" borderId="0" xfId="59" applyNumberFormat="1" applyFont="1" applyFill="1" applyAlignment="1">
      <alignment horizontal="center"/>
    </xf>
    <xf numFmtId="1" fontId="2" fillId="3" borderId="0" xfId="59" applyNumberFormat="1" applyFont="1" applyFill="1" applyAlignment="1">
      <alignment horizontal="center"/>
    </xf>
    <xf numFmtId="167" fontId="2" fillId="3" borderId="0" xfId="59" applyNumberFormat="1" applyFont="1" applyFill="1" applyAlignment="1">
      <alignment horizontal="center"/>
    </xf>
    <xf numFmtId="0" fontId="2" fillId="3" borderId="0" xfId="59" applyFont="1" applyFill="1" applyAlignment="1">
      <alignment horizontal="right"/>
    </xf>
    <xf numFmtId="0" fontId="7" fillId="3" borderId="9" xfId="63" applyNumberFormat="1" applyFont="1" applyFill="1" applyBorder="1" applyAlignment="1">
      <alignment horizontal="center" vertical="center" textRotation="90"/>
    </xf>
    <xf numFmtId="0" fontId="8" fillId="3" borderId="5" xfId="8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/>
    </xf>
    <xf numFmtId="1" fontId="20" fillId="6" borderId="5" xfId="0" applyNumberFormat="1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right" vertical="center" wrapText="1"/>
    </xf>
    <xf numFmtId="0" fontId="20" fillId="6" borderId="5" xfId="0" applyFont="1" applyFill="1" applyBorder="1" applyAlignment="1">
      <alignment vertical="center"/>
    </xf>
    <xf numFmtId="3" fontId="20" fillId="6" borderId="5" xfId="0" applyNumberFormat="1" applyFont="1" applyFill="1" applyBorder="1" applyAlignment="1">
      <alignment vertical="center"/>
    </xf>
    <xf numFmtId="1" fontId="20" fillId="6" borderId="5" xfId="0" applyNumberFormat="1" applyFont="1" applyFill="1" applyBorder="1" applyAlignment="1">
      <alignment vertical="center"/>
    </xf>
    <xf numFmtId="169" fontId="20" fillId="6" borderId="5" xfId="0" applyNumberFormat="1" applyFont="1" applyFill="1" applyBorder="1" applyAlignment="1">
      <alignment vertical="center"/>
    </xf>
    <xf numFmtId="0" fontId="24" fillId="6" borderId="5" xfId="0" applyFont="1" applyFill="1" applyBorder="1" applyAlignment="1">
      <alignment horizontal="center" vertical="center" wrapText="1"/>
    </xf>
    <xf numFmtId="169" fontId="24" fillId="6" borderId="5" xfId="0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textRotation="90"/>
    </xf>
    <xf numFmtId="0" fontId="20" fillId="0" borderId="32" xfId="0" applyFont="1" applyFill="1" applyBorder="1" applyAlignment="1">
      <alignment horizontal="center" vertical="center" textRotation="90"/>
    </xf>
    <xf numFmtId="169" fontId="20" fillId="0" borderId="32" xfId="0" applyNumberFormat="1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2" fontId="7" fillId="3" borderId="20" xfId="0" applyNumberFormat="1" applyFont="1" applyFill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/>
    </xf>
    <xf numFmtId="2" fontId="18" fillId="3" borderId="20" xfId="0" applyNumberFormat="1" applyFont="1" applyFill="1" applyBorder="1" applyAlignment="1">
      <alignment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1" fontId="7" fillId="0" borderId="39" xfId="0" applyNumberFormat="1" applyFont="1" applyFill="1" applyBorder="1" applyAlignment="1">
      <alignment horizontal="center" vertical="center" wrapText="1"/>
    </xf>
    <xf numFmtId="1" fontId="7" fillId="0" borderId="39" xfId="0" applyNumberFormat="1" applyFont="1" applyBorder="1" applyAlignment="1">
      <alignment horizontal="center" vertical="center" wrapText="1"/>
    </xf>
    <xf numFmtId="1" fontId="7" fillId="0" borderId="40" xfId="0" applyNumberFormat="1" applyFont="1" applyBorder="1" applyAlignment="1">
      <alignment horizontal="center" vertical="center" wrapText="1"/>
    </xf>
    <xf numFmtId="0" fontId="7" fillId="3" borderId="36" xfId="63" applyNumberFormat="1" applyFont="1" applyFill="1" applyBorder="1" applyAlignment="1">
      <alignment horizontal="center" vertical="center" textRotation="90"/>
    </xf>
    <xf numFmtId="0" fontId="7" fillId="3" borderId="20" xfId="63" applyNumberFormat="1" applyFont="1" applyFill="1" applyBorder="1" applyAlignment="1">
      <alignment horizontal="center" vertical="center" textRotation="90"/>
    </xf>
    <xf numFmtId="49" fontId="7" fillId="3" borderId="36" xfId="59" applyNumberFormat="1" applyFont="1" applyFill="1" applyBorder="1" applyAlignment="1">
      <alignment horizontal="center" vertical="center"/>
    </xf>
    <xf numFmtId="3" fontId="7" fillId="3" borderId="20" xfId="59" applyNumberFormat="1" applyFont="1" applyFill="1" applyBorder="1" applyAlignment="1">
      <alignment horizontal="right" vertical="center" textRotation="90"/>
    </xf>
    <xf numFmtId="0" fontId="7" fillId="3" borderId="36" xfId="59" applyNumberFormat="1" applyFont="1" applyFill="1" applyBorder="1" applyAlignment="1">
      <alignment horizontal="center"/>
    </xf>
    <xf numFmtId="0" fontId="7" fillId="3" borderId="20" xfId="59" applyNumberFormat="1" applyFont="1" applyFill="1" applyBorder="1" applyAlignment="1">
      <alignment horizontal="right"/>
    </xf>
    <xf numFmtId="0" fontId="7" fillId="3" borderId="36" xfId="78" applyFont="1" applyFill="1" applyBorder="1" applyAlignment="1">
      <alignment horizontal="center"/>
    </xf>
    <xf numFmtId="0" fontId="7" fillId="3" borderId="20" xfId="12" applyFont="1" applyFill="1" applyBorder="1"/>
    <xf numFmtId="0" fontId="7" fillId="3" borderId="36" xfId="59" applyNumberFormat="1" applyFont="1" applyFill="1" applyBorder="1" applyAlignment="1">
      <alignment horizontal="center" vertical="center"/>
    </xf>
    <xf numFmtId="0" fontId="7" fillId="3" borderId="20" xfId="59" applyNumberFormat="1" applyFont="1" applyFill="1" applyBorder="1" applyAlignment="1">
      <alignment horizontal="right" vertical="center"/>
    </xf>
    <xf numFmtId="172" fontId="7" fillId="3" borderId="9" xfId="63" applyNumberFormat="1" applyFont="1" applyFill="1" applyBorder="1" applyAlignment="1">
      <alignment horizontal="center" vertical="center"/>
    </xf>
    <xf numFmtId="172" fontId="7" fillId="3" borderId="32" xfId="63" applyNumberFormat="1" applyFont="1" applyFill="1" applyBorder="1" applyAlignment="1">
      <alignment horizontal="center" vertical="center" textRotation="90"/>
    </xf>
    <xf numFmtId="169" fontId="7" fillId="3" borderId="32" xfId="8" applyNumberFormat="1" applyFont="1" applyFill="1" applyBorder="1" applyAlignment="1">
      <alignment horizontal="center" vertical="center"/>
    </xf>
    <xf numFmtId="0" fontId="7" fillId="3" borderId="34" xfId="63" applyNumberFormat="1" applyFont="1" applyFill="1" applyBorder="1" applyAlignment="1">
      <alignment horizontal="center" vertical="center" textRotation="90"/>
    </xf>
    <xf numFmtId="49" fontId="7" fillId="3" borderId="9" xfId="59" applyNumberFormat="1" applyFont="1" applyFill="1" applyBorder="1" applyAlignment="1">
      <alignment vertical="center" wrapText="1"/>
    </xf>
    <xf numFmtId="0" fontId="21" fillId="3" borderId="9" xfId="8" applyFont="1" applyFill="1" applyBorder="1" applyAlignment="1">
      <alignment horizontal="center" vertical="center" wrapText="1"/>
    </xf>
    <xf numFmtId="169" fontId="7" fillId="3" borderId="9" xfId="8" applyNumberFormat="1" applyFont="1" applyFill="1" applyBorder="1" applyAlignment="1">
      <alignment horizontal="center" vertical="center"/>
    </xf>
    <xf numFmtId="0" fontId="7" fillId="3" borderId="9" xfId="8" applyFont="1" applyFill="1" applyBorder="1" applyAlignment="1">
      <alignment horizontal="center" vertical="center" textRotation="90" wrapText="1"/>
    </xf>
    <xf numFmtId="0" fontId="7" fillId="3" borderId="9" xfId="8" applyFont="1" applyFill="1" applyBorder="1" applyAlignment="1">
      <alignment horizontal="center" vertical="center" textRotation="90"/>
    </xf>
    <xf numFmtId="0" fontId="7" fillId="3" borderId="35" xfId="63" applyNumberFormat="1" applyFont="1" applyFill="1" applyBorder="1" applyAlignment="1">
      <alignment horizontal="center" vertical="center" textRotation="90"/>
    </xf>
    <xf numFmtId="0" fontId="7" fillId="3" borderId="38" xfId="63" applyNumberFormat="1" applyFont="1" applyFill="1" applyBorder="1" applyAlignment="1">
      <alignment horizontal="center" vertical="center"/>
    </xf>
    <xf numFmtId="49" fontId="7" fillId="3" borderId="39" xfId="59" applyNumberFormat="1" applyFont="1" applyFill="1" applyBorder="1" applyAlignment="1">
      <alignment horizontal="center" vertical="center" wrapText="1"/>
    </xf>
    <xf numFmtId="0" fontId="7" fillId="3" borderId="39" xfId="63" applyNumberFormat="1" applyFont="1" applyFill="1" applyBorder="1" applyAlignment="1">
      <alignment horizontal="center" vertical="center"/>
    </xf>
    <xf numFmtId="172" fontId="7" fillId="3" borderId="39" xfId="63" applyNumberFormat="1" applyFont="1" applyFill="1" applyBorder="1" applyAlignment="1">
      <alignment horizontal="center" vertical="center"/>
    </xf>
    <xf numFmtId="1" fontId="7" fillId="3" borderId="39" xfId="8" applyNumberFormat="1" applyFont="1" applyFill="1" applyBorder="1" applyAlignment="1">
      <alignment horizontal="center" vertical="center"/>
    </xf>
    <xf numFmtId="3" fontId="7" fillId="3" borderId="39" xfId="63" applyNumberFormat="1" applyFont="1" applyFill="1" applyBorder="1" applyAlignment="1">
      <alignment horizontal="center" vertical="center" wrapText="1"/>
    </xf>
    <xf numFmtId="3" fontId="7" fillId="3" borderId="39" xfId="63" applyNumberFormat="1" applyFont="1" applyFill="1" applyBorder="1" applyAlignment="1">
      <alignment horizontal="center" vertical="center"/>
    </xf>
    <xf numFmtId="0" fontId="7" fillId="3" borderId="40" xfId="63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1" fontId="20" fillId="0" borderId="39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right" vertical="center" wrapText="1"/>
    </xf>
    <xf numFmtId="169" fontId="10" fillId="0" borderId="0" xfId="26" applyNumberFormat="1" applyFont="1"/>
    <xf numFmtId="169" fontId="20" fillId="0" borderId="9" xfId="0" applyNumberFormat="1" applyFont="1" applyFill="1" applyBorder="1" applyAlignment="1">
      <alignment horizontal="center" vertical="center"/>
    </xf>
    <xf numFmtId="169" fontId="24" fillId="6" borderId="5" xfId="0" applyNumberFormat="1" applyFont="1" applyFill="1" applyBorder="1" applyAlignment="1">
      <alignment vertical="center" wrapText="1"/>
    </xf>
    <xf numFmtId="169" fontId="7" fillId="0" borderId="5" xfId="0" applyNumberFormat="1" applyFont="1" applyFill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/>
    </xf>
    <xf numFmtId="1" fontId="22" fillId="5" borderId="5" xfId="0" applyNumberFormat="1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vertical="center"/>
    </xf>
    <xf numFmtId="3" fontId="22" fillId="5" borderId="5" xfId="0" applyNumberFormat="1" applyFont="1" applyFill="1" applyBorder="1" applyAlignment="1">
      <alignment vertical="center"/>
    </xf>
    <xf numFmtId="169" fontId="22" fillId="5" borderId="5" xfId="0" applyNumberFormat="1" applyFont="1" applyFill="1" applyBorder="1" applyAlignment="1">
      <alignment vertical="center"/>
    </xf>
    <xf numFmtId="0" fontId="7" fillId="0" borderId="32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left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1" fillId="3" borderId="5" xfId="80" applyFont="1" applyFill="1" applyBorder="1" applyAlignment="1">
      <alignment horizontal="center" vertical="center" wrapText="1"/>
    </xf>
    <xf numFmtId="2" fontId="32" fillId="3" borderId="5" xfId="0" applyNumberFormat="1" applyFont="1" applyFill="1" applyBorder="1" applyAlignment="1">
      <alignment horizontal="center" vertical="center"/>
    </xf>
    <xf numFmtId="2" fontId="31" fillId="3" borderId="5" xfId="0" applyNumberFormat="1" applyFont="1" applyFill="1" applyBorder="1" applyAlignment="1">
      <alignment horizontal="center" vertical="center"/>
    </xf>
    <xf numFmtId="1" fontId="31" fillId="3" borderId="5" xfId="29" applyNumberFormat="1" applyFont="1" applyFill="1" applyBorder="1" applyAlignment="1" applyProtection="1">
      <alignment horizontal="center" vertical="center" wrapText="1"/>
      <protection locked="0"/>
    </xf>
    <xf numFmtId="49" fontId="31" fillId="3" borderId="5" xfId="0" applyNumberFormat="1" applyFont="1" applyFill="1" applyBorder="1" applyAlignment="1">
      <alignment vertical="center" wrapText="1"/>
    </xf>
    <xf numFmtId="0" fontId="31" fillId="3" borderId="5" xfId="80" applyFont="1" applyFill="1" applyBorder="1" applyAlignment="1">
      <alignment vertical="center" wrapText="1"/>
    </xf>
    <xf numFmtId="49" fontId="31" fillId="3" borderId="5" xfId="0" applyNumberFormat="1" applyFont="1" applyFill="1" applyBorder="1" applyAlignment="1">
      <alignment horizontal="left" vertical="center" wrapText="1"/>
    </xf>
    <xf numFmtId="1" fontId="31" fillId="3" borderId="5" xfId="0" applyNumberFormat="1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vertical="center" wrapText="1"/>
    </xf>
    <xf numFmtId="0" fontId="31" fillId="3" borderId="5" xfId="0" applyNumberFormat="1" applyFont="1" applyFill="1" applyBorder="1" applyAlignment="1" applyProtection="1">
      <alignment horizontal="left" vertical="center"/>
    </xf>
    <xf numFmtId="0" fontId="31" fillId="3" borderId="5" xfId="0" applyNumberFormat="1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right" vertical="center" wrapText="1"/>
    </xf>
    <xf numFmtId="0" fontId="31" fillId="3" borderId="5" xfId="0" applyFont="1" applyFill="1" applyBorder="1" applyAlignment="1">
      <alignment horizontal="right" vertical="center"/>
    </xf>
    <xf numFmtId="1" fontId="31" fillId="3" borderId="5" xfId="0" applyNumberFormat="1" applyFont="1" applyFill="1" applyBorder="1" applyAlignment="1">
      <alignment horizontal="right" vertical="center"/>
    </xf>
    <xf numFmtId="169" fontId="29" fillId="3" borderId="5" xfId="0" applyNumberFormat="1" applyFont="1" applyFill="1" applyBorder="1" applyAlignment="1">
      <alignment horizontal="right" vertical="center"/>
    </xf>
    <xf numFmtId="2" fontId="31" fillId="3" borderId="20" xfId="0" applyNumberFormat="1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/>
    </xf>
    <xf numFmtId="0" fontId="31" fillId="3" borderId="5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right"/>
    </xf>
    <xf numFmtId="1" fontId="31" fillId="3" borderId="5" xfId="0" applyNumberFormat="1" applyFont="1" applyFill="1" applyBorder="1" applyAlignment="1">
      <alignment horizontal="right"/>
    </xf>
    <xf numFmtId="169" fontId="31" fillId="3" borderId="5" xfId="0" applyNumberFormat="1" applyFont="1" applyFill="1" applyBorder="1" applyAlignment="1">
      <alignment horizontal="right" vertical="center"/>
    </xf>
    <xf numFmtId="169" fontId="31" fillId="3" borderId="5" xfId="0" applyNumberFormat="1" applyFont="1" applyFill="1" applyBorder="1" applyAlignment="1">
      <alignment horizontal="right"/>
    </xf>
    <xf numFmtId="2" fontId="31" fillId="3" borderId="5" xfId="0" applyNumberFormat="1" applyFont="1" applyFill="1" applyBorder="1"/>
    <xf numFmtId="2" fontId="31" fillId="3" borderId="5" xfId="0" applyNumberFormat="1" applyFont="1" applyFill="1" applyBorder="1" applyAlignment="1">
      <alignment horizontal="center"/>
    </xf>
    <xf numFmtId="2" fontId="31" fillId="3" borderId="20" xfId="0" applyNumberFormat="1" applyFont="1" applyFill="1" applyBorder="1"/>
    <xf numFmtId="0" fontId="31" fillId="3" borderId="36" xfId="66" applyFont="1" applyFill="1" applyBorder="1" applyAlignment="1">
      <alignment horizontal="center" vertical="center" wrapText="1"/>
    </xf>
    <xf numFmtId="0" fontId="31" fillId="3" borderId="5" xfId="66" applyFont="1" applyFill="1" applyBorder="1" applyAlignment="1">
      <alignment horizontal="center" vertical="center" wrapText="1"/>
    </xf>
    <xf numFmtId="2" fontId="31" fillId="3" borderId="20" xfId="0" applyNumberFormat="1" applyFont="1" applyFill="1" applyBorder="1" applyAlignment="1">
      <alignment vertical="center"/>
    </xf>
    <xf numFmtId="49" fontId="31" fillId="3" borderId="5" xfId="8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right" vertical="center"/>
    </xf>
    <xf numFmtId="0" fontId="31" fillId="3" borderId="5" xfId="80" applyFont="1" applyFill="1" applyBorder="1" applyAlignment="1">
      <alignment horizontal="right" vertical="center" wrapText="1"/>
    </xf>
    <xf numFmtId="0" fontId="32" fillId="3" borderId="5" xfId="0" applyFont="1" applyFill="1" applyBorder="1" applyAlignment="1">
      <alignment horizontal="right" vertical="center" wrapText="1"/>
    </xf>
    <xf numFmtId="0" fontId="31" fillId="3" borderId="5" xfId="0" applyFont="1" applyFill="1" applyBorder="1" applyAlignment="1">
      <alignment horizontal="right" vertical="center" wrapText="1"/>
    </xf>
    <xf numFmtId="0" fontId="31" fillId="3" borderId="5" xfId="0" applyNumberFormat="1" applyFont="1" applyFill="1" applyBorder="1" applyAlignment="1">
      <alignment horizontal="right" vertical="center"/>
    </xf>
    <xf numFmtId="3" fontId="31" fillId="3" borderId="0" xfId="59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2" fontId="7" fillId="0" borderId="22" xfId="0" applyNumberFormat="1" applyFont="1" applyBorder="1" applyAlignment="1">
      <alignment horizontal="center" vertical="center" textRotation="90" wrapText="1"/>
    </xf>
    <xf numFmtId="2" fontId="7" fillId="0" borderId="20" xfId="0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1" fontId="7" fillId="0" borderId="16" xfId="0" applyNumberFormat="1" applyFont="1" applyFill="1" applyBorder="1" applyAlignment="1">
      <alignment horizontal="right" vertical="center" wrapText="1"/>
    </xf>
    <xf numFmtId="169" fontId="7" fillId="0" borderId="16" xfId="0" applyNumberFormat="1" applyFont="1" applyBorder="1" applyAlignment="1">
      <alignment horizontal="right" vertical="center" wrapText="1"/>
    </xf>
    <xf numFmtId="2" fontId="32" fillId="3" borderId="20" xfId="0" applyNumberFormat="1" applyFont="1" applyFill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90" wrapText="1"/>
    </xf>
    <xf numFmtId="169" fontId="7" fillId="0" borderId="9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textRotation="90" wrapText="1"/>
    </xf>
    <xf numFmtId="2" fontId="7" fillId="0" borderId="35" xfId="0" applyNumberFormat="1" applyFont="1" applyBorder="1" applyAlignment="1">
      <alignment horizontal="center" vertical="center" textRotation="90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 wrapText="1"/>
    </xf>
    <xf numFmtId="169" fontId="7" fillId="0" borderId="3" xfId="0" applyNumberFormat="1" applyFont="1" applyBorder="1" applyAlignment="1">
      <alignment horizontal="right" wrapText="1"/>
    </xf>
    <xf numFmtId="169" fontId="7" fillId="0" borderId="3" xfId="0" applyNumberFormat="1" applyFont="1" applyFill="1" applyBorder="1" applyAlignment="1">
      <alignment horizontal="right"/>
    </xf>
    <xf numFmtId="2" fontId="7" fillId="3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2" fontId="7" fillId="3" borderId="47" xfId="0" applyNumberFormat="1" applyFont="1" applyFill="1" applyBorder="1" applyAlignment="1">
      <alignment vertical="center"/>
    </xf>
    <xf numFmtId="0" fontId="8" fillId="3" borderId="38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right"/>
    </xf>
    <xf numFmtId="0" fontId="8" fillId="3" borderId="39" xfId="0" applyFont="1" applyFill="1" applyBorder="1"/>
    <xf numFmtId="1" fontId="8" fillId="3" borderId="39" xfId="0" applyNumberFormat="1" applyFont="1" applyFill="1" applyBorder="1"/>
    <xf numFmtId="169" fontId="8" fillId="3" borderId="39" xfId="0" applyNumberFormat="1" applyFont="1" applyFill="1" applyBorder="1" applyAlignment="1">
      <alignment horizontal="right"/>
    </xf>
    <xf numFmtId="2" fontId="8" fillId="3" borderId="39" xfId="0" applyNumberFormat="1" applyFont="1" applyFill="1" applyBorder="1"/>
    <xf numFmtId="2" fontId="8" fillId="3" borderId="39" xfId="0" applyNumberFormat="1" applyFont="1" applyFill="1" applyBorder="1" applyAlignment="1">
      <alignment horizontal="center"/>
    </xf>
    <xf numFmtId="2" fontId="8" fillId="3" borderId="40" xfId="0" applyNumberFormat="1" applyFont="1" applyFill="1" applyBorder="1"/>
    <xf numFmtId="0" fontId="7" fillId="0" borderId="46" xfId="27" applyFont="1" applyFill="1" applyBorder="1" applyAlignment="1">
      <alignment horizontal="center" vertical="center"/>
    </xf>
    <xf numFmtId="0" fontId="7" fillId="0" borderId="3" xfId="27" applyFont="1" applyFill="1" applyBorder="1" applyAlignment="1">
      <alignment horizontal="center" vertical="center"/>
    </xf>
    <xf numFmtId="0" fontId="7" fillId="0" borderId="3" xfId="27" applyFont="1" applyFill="1" applyBorder="1" applyAlignment="1">
      <alignment vertical="center"/>
    </xf>
    <xf numFmtId="0" fontId="7" fillId="0" borderId="3" xfId="27" applyNumberFormat="1" applyFont="1" applyFill="1" applyBorder="1" applyAlignment="1">
      <alignment horizontal="center" vertical="center"/>
    </xf>
    <xf numFmtId="171" fontId="7" fillId="0" borderId="3" xfId="27" applyNumberFormat="1" applyFont="1" applyFill="1" applyBorder="1" applyAlignment="1">
      <alignment horizontal="center" vertical="center"/>
    </xf>
    <xf numFmtId="3" fontId="7" fillId="0" borderId="3" xfId="27" applyNumberFormat="1" applyFont="1" applyFill="1" applyBorder="1" applyAlignment="1">
      <alignment horizontal="right" vertical="center"/>
    </xf>
    <xf numFmtId="3" fontId="7" fillId="0" borderId="3" xfId="75" applyNumberFormat="1" applyFont="1" applyFill="1" applyBorder="1" applyAlignment="1">
      <alignment horizontal="right" vertical="center"/>
    </xf>
    <xf numFmtId="166" fontId="7" fillId="0" borderId="3" xfId="27" applyNumberFormat="1" applyFont="1" applyFill="1" applyBorder="1" applyAlignment="1">
      <alignment horizontal="right" vertical="center"/>
    </xf>
    <xf numFmtId="3" fontId="7" fillId="0" borderId="3" xfId="27" applyNumberFormat="1" applyFont="1" applyFill="1" applyBorder="1" applyAlignment="1">
      <alignment horizontal="center" vertical="center"/>
    </xf>
    <xf numFmtId="0" fontId="7" fillId="0" borderId="3" xfId="75" applyFont="1" applyFill="1" applyBorder="1" applyAlignment="1">
      <alignment horizontal="center" vertical="center"/>
    </xf>
    <xf numFmtId="0" fontId="7" fillId="0" borderId="47" xfId="75" applyFont="1" applyFill="1" applyBorder="1" applyAlignment="1">
      <alignment horizontal="center" vertical="center"/>
    </xf>
    <xf numFmtId="0" fontId="7" fillId="0" borderId="38" xfId="27" applyFont="1" applyFill="1" applyBorder="1" applyAlignment="1">
      <alignment horizontal="center" vertical="center"/>
    </xf>
    <xf numFmtId="0" fontId="7" fillId="0" borderId="39" xfId="27" applyFont="1" applyFill="1" applyBorder="1" applyAlignment="1">
      <alignment horizontal="center" vertical="center"/>
    </xf>
    <xf numFmtId="0" fontId="8" fillId="0" borderId="39" xfId="62" applyFont="1" applyFill="1" applyBorder="1" applyAlignment="1">
      <alignment horizontal="right" vertical="center"/>
    </xf>
    <xf numFmtId="49" fontId="7" fillId="0" borderId="39" xfId="62" applyNumberFormat="1" applyFont="1" applyFill="1" applyBorder="1" applyAlignment="1">
      <alignment horizontal="center" vertical="center"/>
    </xf>
    <xf numFmtId="0" fontId="26" fillId="0" borderId="48" xfId="0" applyFont="1" applyFill="1" applyBorder="1" applyAlignment="1">
      <alignment vertical="center"/>
    </xf>
    <xf numFmtId="3" fontId="7" fillId="0" borderId="39" xfId="27" applyNumberFormat="1" applyFont="1" applyFill="1" applyBorder="1" applyAlignment="1">
      <alignment horizontal="center" vertical="center"/>
    </xf>
    <xf numFmtId="3" fontId="8" fillId="0" borderId="39" xfId="62" applyNumberFormat="1" applyFont="1" applyFill="1" applyBorder="1" applyAlignment="1">
      <alignment horizontal="center" vertical="center"/>
    </xf>
    <xf numFmtId="3" fontId="7" fillId="0" borderId="39" xfId="75" applyNumberFormat="1" applyFont="1" applyFill="1" applyBorder="1" applyAlignment="1">
      <alignment horizontal="center" vertical="center"/>
    </xf>
    <xf numFmtId="166" fontId="8" fillId="0" borderId="39" xfId="27" applyNumberFormat="1" applyFont="1" applyFill="1" applyBorder="1" applyAlignment="1">
      <alignment horizontal="right" vertical="center"/>
    </xf>
    <xf numFmtId="0" fontId="7" fillId="0" borderId="39" xfId="75" applyFont="1" applyFill="1" applyBorder="1" applyAlignment="1">
      <alignment horizontal="center" vertical="center"/>
    </xf>
    <xf numFmtId="0" fontId="7" fillId="0" borderId="40" xfId="75" applyFont="1" applyFill="1" applyBorder="1" applyAlignment="1">
      <alignment horizontal="center" vertical="center"/>
    </xf>
    <xf numFmtId="0" fontId="31" fillId="3" borderId="46" xfId="66" applyFont="1" applyFill="1" applyBorder="1" applyAlignment="1">
      <alignment horizontal="center" vertical="center" wrapText="1"/>
    </xf>
    <xf numFmtId="1" fontId="31" fillId="3" borderId="3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right" vertical="center" wrapText="1"/>
    </xf>
    <xf numFmtId="0" fontId="31" fillId="3" borderId="3" xfId="0" applyNumberFormat="1" applyFont="1" applyFill="1" applyBorder="1" applyAlignment="1" applyProtection="1">
      <alignment horizontal="left" vertical="center"/>
    </xf>
    <xf numFmtId="0" fontId="31" fillId="3" borderId="3" xfId="0" applyFont="1" applyFill="1" applyBorder="1" applyAlignment="1">
      <alignment horizontal="right" vertical="center"/>
    </xf>
    <xf numFmtId="0" fontId="31" fillId="3" borderId="3" xfId="0" applyFont="1" applyFill="1" applyBorder="1" applyAlignment="1">
      <alignment horizontal="center" vertical="center"/>
    </xf>
    <xf numFmtId="1" fontId="31" fillId="3" borderId="3" xfId="0" applyNumberFormat="1" applyFont="1" applyFill="1" applyBorder="1" applyAlignment="1">
      <alignment horizontal="right" vertical="center"/>
    </xf>
    <xf numFmtId="169" fontId="29" fillId="3" borderId="3" xfId="0" applyNumberFormat="1" applyFont="1" applyFill="1" applyBorder="1" applyAlignment="1">
      <alignment horizontal="right" vertical="center"/>
    </xf>
    <xf numFmtId="2" fontId="31" fillId="3" borderId="3" xfId="0" applyNumberFormat="1" applyFont="1" applyFill="1" applyBorder="1" applyAlignment="1">
      <alignment horizontal="center" vertical="center"/>
    </xf>
    <xf numFmtId="2" fontId="31" fillId="3" borderId="47" xfId="0" applyNumberFormat="1" applyFont="1" applyFill="1" applyBorder="1" applyAlignment="1">
      <alignment vertic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9" fillId="3" borderId="39" xfId="0" applyFont="1" applyFill="1" applyBorder="1" applyAlignment="1">
      <alignment horizontal="right" vertical="center" wrapText="1"/>
    </xf>
    <xf numFmtId="0" fontId="1" fillId="0" borderId="39" xfId="0" applyFont="1" applyBorder="1"/>
    <xf numFmtId="0" fontId="1" fillId="0" borderId="39" xfId="0" applyFont="1" applyBorder="1" applyAlignment="1">
      <alignment horizontal="right"/>
    </xf>
    <xf numFmtId="1" fontId="1" fillId="0" borderId="39" xfId="0" applyNumberFormat="1" applyFont="1" applyBorder="1" applyAlignment="1">
      <alignment horizontal="right"/>
    </xf>
    <xf numFmtId="169" fontId="33" fillId="0" borderId="39" xfId="0" applyNumberFormat="1" applyFont="1" applyBorder="1" applyAlignment="1">
      <alignment horizontal="right"/>
    </xf>
    <xf numFmtId="2" fontId="1" fillId="0" borderId="39" xfId="0" applyNumberFormat="1" applyFont="1" applyBorder="1"/>
    <xf numFmtId="2" fontId="1" fillId="0" borderId="39" xfId="0" applyNumberFormat="1" applyFont="1" applyBorder="1" applyAlignment="1">
      <alignment horizontal="center"/>
    </xf>
    <xf numFmtId="2" fontId="1" fillId="0" borderId="40" xfId="0" applyNumberFormat="1" applyFont="1" applyBorder="1"/>
    <xf numFmtId="0" fontId="7" fillId="0" borderId="3" xfId="62" applyFont="1" applyFill="1" applyBorder="1" applyAlignment="1">
      <alignment horizontal="left" vertical="center"/>
    </xf>
    <xf numFmtId="49" fontId="7" fillId="0" borderId="3" xfId="62" applyNumberFormat="1" applyFont="1" applyFill="1" applyBorder="1" applyAlignment="1">
      <alignment horizontal="center" vertical="center"/>
    </xf>
    <xf numFmtId="169" fontId="7" fillId="0" borderId="3" xfId="27" applyNumberFormat="1" applyFont="1" applyFill="1" applyBorder="1" applyAlignment="1">
      <alignment horizontal="center" vertical="center"/>
    </xf>
    <xf numFmtId="169" fontId="8" fillId="0" borderId="39" xfId="27" applyNumberFormat="1" applyFont="1" applyFill="1" applyBorder="1" applyAlignment="1">
      <alignment horizontal="center" vertical="center"/>
    </xf>
    <xf numFmtId="1" fontId="7" fillId="0" borderId="5" xfId="27" applyNumberFormat="1" applyFont="1" applyFill="1" applyBorder="1" applyAlignment="1">
      <alignment horizontal="right" vertical="center"/>
    </xf>
    <xf numFmtId="1" fontId="7" fillId="0" borderId="3" xfId="27" applyNumberFormat="1" applyFont="1" applyFill="1" applyBorder="1" applyAlignment="1">
      <alignment horizontal="right" vertical="center"/>
    </xf>
    <xf numFmtId="3" fontId="7" fillId="0" borderId="39" xfId="27" applyNumberFormat="1" applyFont="1" applyFill="1" applyBorder="1" applyAlignment="1">
      <alignment horizontal="right" vertical="center"/>
    </xf>
    <xf numFmtId="1" fontId="8" fillId="0" borderId="39" xfId="62" applyNumberFormat="1" applyFont="1" applyFill="1" applyBorder="1" applyAlignment="1">
      <alignment horizontal="right" vertical="center"/>
    </xf>
    <xf numFmtId="1" fontId="8" fillId="0" borderId="48" xfId="27" applyNumberFormat="1" applyFont="1" applyFill="1" applyBorder="1" applyAlignment="1">
      <alignment horizontal="right" vertical="center"/>
    </xf>
    <xf numFmtId="1" fontId="8" fillId="0" borderId="39" xfId="27" applyNumberFormat="1" applyFont="1" applyFill="1" applyBorder="1" applyAlignment="1">
      <alignment horizontal="right" vertical="center"/>
    </xf>
    <xf numFmtId="169" fontId="7" fillId="3" borderId="9" xfId="8" applyNumberFormat="1" applyFont="1" applyFill="1" applyBorder="1" applyAlignment="1">
      <alignment horizontal="center" vertical="center" textRotation="90"/>
    </xf>
    <xf numFmtId="169" fontId="7" fillId="3" borderId="5" xfId="8" applyNumberFormat="1" applyFont="1" applyFill="1" applyBorder="1" applyAlignment="1">
      <alignment horizontal="center" vertical="center" textRotation="90"/>
    </xf>
    <xf numFmtId="169" fontId="7" fillId="3" borderId="5" xfId="59" applyNumberFormat="1" applyFont="1" applyFill="1" applyBorder="1" applyAlignment="1">
      <alignment horizontal="right" vertical="center" textRotation="90"/>
    </xf>
    <xf numFmtId="169" fontId="7" fillId="3" borderId="5" xfId="12" applyNumberFormat="1" applyFont="1" applyFill="1" applyBorder="1"/>
    <xf numFmtId="169" fontId="7" fillId="3" borderId="5" xfId="59" applyNumberFormat="1" applyFont="1" applyFill="1" applyBorder="1" applyAlignment="1">
      <alignment horizontal="center" vertical="center"/>
    </xf>
    <xf numFmtId="169" fontId="8" fillId="3" borderId="5" xfId="65" applyNumberFormat="1" applyFont="1" applyFill="1" applyBorder="1" applyAlignment="1">
      <alignment horizontal="center" vertical="center"/>
    </xf>
    <xf numFmtId="0" fontId="7" fillId="3" borderId="46" xfId="59" applyNumberFormat="1" applyFont="1" applyFill="1" applyBorder="1" applyAlignment="1">
      <alignment horizontal="center"/>
    </xf>
    <xf numFmtId="49" fontId="7" fillId="3" borderId="3" xfId="59" applyNumberFormat="1" applyFont="1" applyFill="1" applyBorder="1" applyAlignment="1">
      <alignment horizontal="center"/>
    </xf>
    <xf numFmtId="49" fontId="8" fillId="3" borderId="3" xfId="58" applyNumberFormat="1" applyFont="1" applyFill="1" applyBorder="1" applyAlignment="1">
      <alignment horizontal="left" vertical="center" wrapText="1"/>
    </xf>
    <xf numFmtId="0" fontId="7" fillId="3" borderId="3" xfId="59" applyNumberFormat="1" applyFont="1" applyFill="1" applyBorder="1" applyAlignment="1">
      <alignment horizontal="center"/>
    </xf>
    <xf numFmtId="0" fontId="7" fillId="3" borderId="3" xfId="59" applyNumberFormat="1" applyFont="1" applyFill="1" applyBorder="1" applyAlignment="1">
      <alignment horizontal="right"/>
    </xf>
    <xf numFmtId="3" fontId="7" fillId="3" borderId="3" xfId="59" applyNumberFormat="1" applyFont="1" applyFill="1" applyBorder="1" applyAlignment="1">
      <alignment horizontal="right"/>
    </xf>
    <xf numFmtId="169" fontId="7" fillId="3" borderId="3" xfId="59" applyNumberFormat="1" applyFont="1" applyFill="1" applyBorder="1" applyAlignment="1">
      <alignment horizontal="right"/>
    </xf>
    <xf numFmtId="1" fontId="7" fillId="3" borderId="3" xfId="59" applyNumberFormat="1" applyFont="1" applyFill="1" applyBorder="1" applyAlignment="1">
      <alignment horizontal="right"/>
    </xf>
    <xf numFmtId="0" fontId="7" fillId="3" borderId="47" xfId="59" applyNumberFormat="1" applyFont="1" applyFill="1" applyBorder="1" applyAlignment="1">
      <alignment horizontal="right"/>
    </xf>
    <xf numFmtId="49" fontId="2" fillId="3" borderId="38" xfId="59" applyNumberFormat="1" applyFont="1" applyFill="1" applyBorder="1" applyAlignment="1">
      <alignment horizontal="center"/>
    </xf>
    <xf numFmtId="0" fontId="2" fillId="3" borderId="39" xfId="59" applyFont="1" applyFill="1" applyBorder="1" applyAlignment="1">
      <alignment horizontal="center"/>
    </xf>
    <xf numFmtId="0" fontId="8" fillId="3" borderId="39" xfId="59" applyFont="1" applyFill="1" applyBorder="1" applyAlignment="1">
      <alignment horizontal="right"/>
    </xf>
    <xf numFmtId="3" fontId="2" fillId="3" borderId="39" xfId="59" applyNumberFormat="1" applyFont="1" applyFill="1" applyBorder="1" applyAlignment="1">
      <alignment horizontal="center"/>
    </xf>
    <xf numFmtId="169" fontId="8" fillId="3" borderId="39" xfId="59" applyNumberFormat="1" applyFont="1" applyFill="1" applyBorder="1" applyAlignment="1">
      <alignment horizontal="right"/>
    </xf>
    <xf numFmtId="1" fontId="2" fillId="3" borderId="39" xfId="59" applyNumberFormat="1" applyFont="1" applyFill="1" applyBorder="1" applyAlignment="1">
      <alignment horizontal="center"/>
    </xf>
    <xf numFmtId="169" fontId="2" fillId="3" borderId="39" xfId="59" applyNumberFormat="1" applyFont="1" applyFill="1" applyBorder="1" applyAlignment="1">
      <alignment horizontal="center"/>
    </xf>
    <xf numFmtId="0" fontId="2" fillId="3" borderId="40" xfId="59" applyFont="1" applyFill="1" applyBorder="1" applyAlignment="1">
      <alignment horizontal="right"/>
    </xf>
    <xf numFmtId="0" fontId="20" fillId="0" borderId="16" xfId="0" applyFont="1" applyFill="1" applyBorder="1" applyAlignment="1">
      <alignment horizontal="center" vertical="center" textRotation="90"/>
    </xf>
    <xf numFmtId="0" fontId="20" fillId="0" borderId="32" xfId="0" applyFont="1" applyFill="1" applyBorder="1" applyAlignment="1">
      <alignment horizontal="center" vertical="center" textRotation="90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textRotation="90" wrapText="1"/>
    </xf>
    <xf numFmtId="0" fontId="20" fillId="0" borderId="32" xfId="0" applyFont="1" applyFill="1" applyBorder="1" applyAlignment="1">
      <alignment horizontal="center" vertical="center" textRotation="90" wrapText="1"/>
    </xf>
    <xf numFmtId="0" fontId="20" fillId="0" borderId="22" xfId="0" applyFont="1" applyFill="1" applyBorder="1" applyAlignment="1">
      <alignment horizontal="center" vertical="center" textRotation="90"/>
    </xf>
    <xf numFmtId="0" fontId="20" fillId="0" borderId="33" xfId="0" applyFont="1" applyFill="1" applyBorder="1" applyAlignment="1">
      <alignment horizontal="center" vertical="center" textRotation="90"/>
    </xf>
    <xf numFmtId="0" fontId="20" fillId="3" borderId="16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1" fontId="20" fillId="0" borderId="16" xfId="0" applyNumberFormat="1" applyFont="1" applyFill="1" applyBorder="1" applyAlignment="1">
      <alignment horizontal="center" vertical="center" wrapText="1"/>
    </xf>
    <xf numFmtId="1" fontId="20" fillId="0" borderId="32" xfId="0" applyNumberFormat="1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textRotation="90" wrapText="1"/>
    </xf>
    <xf numFmtId="2" fontId="7" fillId="0" borderId="5" xfId="0" applyNumberFormat="1" applyFont="1" applyBorder="1" applyAlignment="1">
      <alignment horizontal="center" vertical="center" textRotation="90" wrapText="1"/>
    </xf>
    <xf numFmtId="2" fontId="7" fillId="0" borderId="32" xfId="0" applyNumberFormat="1" applyFont="1" applyBorder="1" applyAlignment="1">
      <alignment horizontal="center" vertical="center" textRotation="90" wrapText="1"/>
    </xf>
    <xf numFmtId="2" fontId="7" fillId="0" borderId="22" xfId="0" applyNumberFormat="1" applyFont="1" applyBorder="1" applyAlignment="1">
      <alignment horizontal="center" vertical="center" textRotation="90" wrapText="1"/>
    </xf>
    <xf numFmtId="2" fontId="7" fillId="0" borderId="20" xfId="0" applyNumberFormat="1" applyFont="1" applyBorder="1" applyAlignment="1">
      <alignment horizontal="center" vertical="center" textRotation="90" wrapText="1"/>
    </xf>
    <xf numFmtId="2" fontId="7" fillId="0" borderId="33" xfId="0" applyNumberFormat="1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32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32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2" borderId="17" xfId="59" applyNumberFormat="1" applyFont="1" applyFill="1" applyBorder="1" applyAlignment="1">
      <alignment horizontal="center" vertical="center" textRotation="90"/>
    </xf>
    <xf numFmtId="0" fontId="7" fillId="2" borderId="7" xfId="59" applyNumberFormat="1" applyFont="1" applyFill="1" applyBorder="1" applyAlignment="1">
      <alignment horizontal="center" vertical="center" textRotation="90"/>
    </xf>
    <xf numFmtId="0" fontId="7" fillId="2" borderId="27" xfId="59" applyNumberFormat="1" applyFont="1" applyFill="1" applyBorder="1" applyAlignment="1">
      <alignment horizontal="center" vertical="center" textRotation="90"/>
    </xf>
    <xf numFmtId="49" fontId="7" fillId="2" borderId="15" xfId="59" applyNumberFormat="1" applyFont="1" applyFill="1" applyBorder="1" applyAlignment="1">
      <alignment horizontal="center" vertical="center" textRotation="90"/>
    </xf>
    <xf numFmtId="49" fontId="7" fillId="2" borderId="19" xfId="59" applyNumberFormat="1" applyFont="1" applyFill="1" applyBorder="1" applyAlignment="1">
      <alignment horizontal="center" vertical="center" textRotation="90"/>
    </xf>
    <xf numFmtId="49" fontId="7" fillId="2" borderId="26" xfId="59" applyNumberFormat="1" applyFont="1" applyFill="1" applyBorder="1" applyAlignment="1">
      <alignment horizontal="center" vertical="center" textRotation="90"/>
    </xf>
    <xf numFmtId="49" fontId="7" fillId="2" borderId="17" xfId="59" applyNumberFormat="1" applyFont="1" applyFill="1" applyBorder="1" applyAlignment="1">
      <alignment horizontal="center" vertical="center" wrapText="1"/>
    </xf>
    <xf numFmtId="49" fontId="7" fillId="2" borderId="7" xfId="59" applyNumberFormat="1" applyFont="1" applyFill="1" applyBorder="1" applyAlignment="1">
      <alignment horizontal="center" vertical="center" wrapText="1"/>
    </xf>
    <xf numFmtId="49" fontId="7" fillId="2" borderId="27" xfId="59" applyNumberFormat="1" applyFont="1" applyFill="1" applyBorder="1" applyAlignment="1">
      <alignment horizontal="center" vertical="center" wrapText="1"/>
    </xf>
    <xf numFmtId="3" fontId="7" fillId="2" borderId="23" xfId="64" applyNumberFormat="1" applyFont="1" applyFill="1" applyBorder="1" applyAlignment="1">
      <alignment horizontal="center" vertical="center"/>
    </xf>
    <xf numFmtId="3" fontId="7" fillId="2" borderId="24" xfId="64" applyNumberFormat="1" applyFont="1" applyFill="1" applyBorder="1" applyAlignment="1">
      <alignment horizontal="center" vertical="center"/>
    </xf>
    <xf numFmtId="3" fontId="7" fillId="2" borderId="25" xfId="64" applyNumberFormat="1" applyFont="1" applyFill="1" applyBorder="1" applyAlignment="1">
      <alignment horizontal="center" vertical="center"/>
    </xf>
    <xf numFmtId="0" fontId="7" fillId="2" borderId="21" xfId="59" applyNumberFormat="1" applyFont="1" applyFill="1" applyBorder="1" applyAlignment="1">
      <alignment horizontal="center" vertical="center" textRotation="90"/>
    </xf>
    <xf numFmtId="0" fontId="7" fillId="2" borderId="4" xfId="59" applyNumberFormat="1" applyFont="1" applyFill="1" applyBorder="1" applyAlignment="1">
      <alignment horizontal="center" vertical="center" textRotation="90"/>
    </xf>
    <xf numFmtId="0" fontId="7" fillId="2" borderId="31" xfId="59" applyNumberFormat="1" applyFont="1" applyFill="1" applyBorder="1" applyAlignment="1">
      <alignment horizontal="center" vertical="center" textRotation="90"/>
    </xf>
    <xf numFmtId="0" fontId="7" fillId="2" borderId="18" xfId="59" applyNumberFormat="1" applyFont="1" applyFill="1" applyBorder="1" applyAlignment="1">
      <alignment horizontal="center" vertical="center" textRotation="90"/>
    </xf>
    <xf numFmtId="0" fontId="7" fillId="2" borderId="1" xfId="59" applyNumberFormat="1" applyFont="1" applyFill="1" applyBorder="1" applyAlignment="1">
      <alignment horizontal="center" vertical="center" textRotation="90"/>
    </xf>
    <xf numFmtId="0" fontId="7" fillId="2" borderId="5" xfId="59" applyNumberFormat="1" applyFont="1" applyFill="1" applyBorder="1" applyAlignment="1">
      <alignment horizontal="center" vertical="center" textRotation="90"/>
    </xf>
    <xf numFmtId="0" fontId="7" fillId="2" borderId="32" xfId="59" applyNumberFormat="1" applyFont="1" applyFill="1" applyBorder="1" applyAlignment="1">
      <alignment horizontal="center" vertical="center" textRotation="90"/>
    </xf>
    <xf numFmtId="167" fontId="7" fillId="2" borderId="21" xfId="59" applyNumberFormat="1" applyFont="1" applyFill="1" applyBorder="1" applyAlignment="1">
      <alignment horizontal="center" vertical="center" textRotation="90"/>
    </xf>
    <xf numFmtId="167" fontId="7" fillId="2" borderId="4" xfId="59" applyNumberFormat="1" applyFont="1" applyFill="1" applyBorder="1" applyAlignment="1">
      <alignment horizontal="center" vertical="center" textRotation="90"/>
    </xf>
    <xf numFmtId="167" fontId="7" fillId="2" borderId="5" xfId="59" applyNumberFormat="1" applyFont="1" applyFill="1" applyBorder="1" applyAlignment="1">
      <alignment horizontal="center" vertical="center" textRotation="90"/>
    </xf>
    <xf numFmtId="167" fontId="7" fillId="2" borderId="32" xfId="59" applyNumberFormat="1" applyFont="1" applyFill="1" applyBorder="1" applyAlignment="1">
      <alignment horizontal="center" vertical="center" textRotation="90"/>
    </xf>
    <xf numFmtId="3" fontId="7" fillId="2" borderId="22" xfId="59" applyNumberFormat="1" applyFont="1" applyFill="1" applyBorder="1" applyAlignment="1">
      <alignment horizontal="center" vertical="center" textRotation="90"/>
    </xf>
    <xf numFmtId="3" fontId="7" fillId="2" borderId="20" xfId="59" applyNumberFormat="1" applyFont="1" applyFill="1" applyBorder="1" applyAlignment="1">
      <alignment horizontal="center" vertical="center" textRotation="90"/>
    </xf>
    <xf numFmtId="3" fontId="7" fillId="2" borderId="33" xfId="59" applyNumberFormat="1" applyFont="1" applyFill="1" applyBorder="1" applyAlignment="1">
      <alignment horizontal="center" vertical="center" textRotation="90"/>
    </xf>
    <xf numFmtId="3" fontId="7" fillId="2" borderId="7" xfId="59" applyNumberFormat="1" applyFont="1" applyFill="1" applyBorder="1" applyAlignment="1">
      <alignment horizontal="center" vertical="center" textRotation="90"/>
    </xf>
    <xf numFmtId="0" fontId="26" fillId="2" borderId="7" xfId="75" applyFont="1" applyFill="1" applyBorder="1" applyAlignment="1">
      <alignment horizontal="center" vertical="center"/>
    </xf>
    <xf numFmtId="0" fontId="26" fillId="2" borderId="27" xfId="75" applyFont="1" applyFill="1" applyBorder="1" applyAlignment="1">
      <alignment horizontal="center" vertical="center"/>
    </xf>
    <xf numFmtId="1" fontId="7" fillId="2" borderId="7" xfId="59" applyNumberFormat="1" applyFont="1" applyFill="1" applyBorder="1" applyAlignment="1">
      <alignment horizontal="center" vertical="center" textRotation="90"/>
    </xf>
    <xf numFmtId="168" fontId="7" fillId="2" borderId="7" xfId="59" applyNumberFormat="1" applyFont="1" applyFill="1" applyBorder="1" applyAlignment="1">
      <alignment horizontal="center" vertical="center" textRotation="90"/>
    </xf>
    <xf numFmtId="165" fontId="7" fillId="2" borderId="23" xfId="64" applyNumberFormat="1" applyFont="1" applyFill="1" applyBorder="1" applyAlignment="1">
      <alignment horizontal="center"/>
    </xf>
    <xf numFmtId="165" fontId="7" fillId="2" borderId="24" xfId="6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2" fontId="7" fillId="3" borderId="1" xfId="63" applyNumberFormat="1" applyFont="1" applyFill="1" applyBorder="1" applyAlignment="1">
      <alignment horizontal="center" vertical="center" wrapText="1"/>
    </xf>
    <xf numFmtId="172" fontId="7" fillId="3" borderId="41" xfId="63" applyNumberFormat="1" applyFont="1" applyFill="1" applyBorder="1" applyAlignment="1">
      <alignment horizontal="center" vertical="center" wrapText="1"/>
    </xf>
    <xf numFmtId="172" fontId="7" fillId="3" borderId="4" xfId="63" applyNumberFormat="1" applyFont="1" applyFill="1" applyBorder="1" applyAlignment="1">
      <alignment horizontal="center" vertical="center" wrapText="1"/>
    </xf>
    <xf numFmtId="0" fontId="7" fillId="3" borderId="44" xfId="63" applyNumberFormat="1" applyFont="1" applyFill="1" applyBorder="1" applyAlignment="1">
      <alignment horizontal="center" vertical="center" textRotation="90"/>
    </xf>
    <xf numFmtId="0" fontId="7" fillId="3" borderId="43" xfId="63" applyNumberFormat="1" applyFont="1" applyFill="1" applyBorder="1" applyAlignment="1">
      <alignment horizontal="center" vertical="center" textRotation="90"/>
    </xf>
    <xf numFmtId="0" fontId="7" fillId="3" borderId="45" xfId="63" applyNumberFormat="1" applyFont="1" applyFill="1" applyBorder="1" applyAlignment="1">
      <alignment horizontal="center" vertical="center" textRotation="90"/>
    </xf>
    <xf numFmtId="3" fontId="7" fillId="3" borderId="1" xfId="63" applyNumberFormat="1" applyFont="1" applyFill="1" applyBorder="1" applyAlignment="1">
      <alignment horizontal="center" vertical="center"/>
    </xf>
    <xf numFmtId="3" fontId="7" fillId="3" borderId="4" xfId="63" applyNumberFormat="1" applyFont="1" applyFill="1" applyBorder="1" applyAlignment="1">
      <alignment horizontal="center" vertical="center"/>
    </xf>
    <xf numFmtId="0" fontId="7" fillId="3" borderId="1" xfId="63" applyNumberFormat="1" applyFont="1" applyFill="1" applyBorder="1" applyAlignment="1">
      <alignment horizontal="center" vertical="center"/>
    </xf>
    <xf numFmtId="0" fontId="7" fillId="3" borderId="4" xfId="63" applyNumberFormat="1" applyFont="1" applyFill="1" applyBorder="1" applyAlignment="1">
      <alignment horizontal="center" vertical="center"/>
    </xf>
    <xf numFmtId="3" fontId="7" fillId="3" borderId="3" xfId="63" applyNumberFormat="1" applyFont="1" applyFill="1" applyBorder="1" applyAlignment="1">
      <alignment horizontal="center" vertical="center" textRotation="90" wrapText="1"/>
    </xf>
    <xf numFmtId="3" fontId="7" fillId="3" borderId="7" xfId="63" applyNumberFormat="1" applyFont="1" applyFill="1" applyBorder="1" applyAlignment="1">
      <alignment horizontal="center" vertical="center" textRotation="90" wrapText="1"/>
    </xf>
    <xf numFmtId="3" fontId="7" fillId="3" borderId="27" xfId="63" applyNumberFormat="1" applyFont="1" applyFill="1" applyBorder="1" applyAlignment="1">
      <alignment horizontal="center" vertical="center" textRotation="90" wrapText="1"/>
    </xf>
    <xf numFmtId="3" fontId="7" fillId="3" borderId="3" xfId="63" applyNumberFormat="1" applyFont="1" applyFill="1" applyBorder="1" applyAlignment="1">
      <alignment horizontal="center" vertical="center" textRotation="90"/>
    </xf>
    <xf numFmtId="3" fontId="7" fillId="3" borderId="7" xfId="63" applyNumberFormat="1" applyFont="1" applyFill="1" applyBorder="1" applyAlignment="1">
      <alignment horizontal="center" vertical="center" textRotation="90"/>
    </xf>
    <xf numFmtId="3" fontId="7" fillId="3" borderId="27" xfId="63" applyNumberFormat="1" applyFont="1" applyFill="1" applyBorder="1" applyAlignment="1">
      <alignment horizontal="center" vertical="center" textRotation="90"/>
    </xf>
    <xf numFmtId="172" fontId="7" fillId="3" borderId="23" xfId="63" applyNumberFormat="1" applyFont="1" applyFill="1" applyBorder="1" applyAlignment="1">
      <alignment horizontal="center" vertical="center"/>
    </xf>
    <xf numFmtId="172" fontId="7" fillId="3" borderId="24" xfId="63" applyNumberFormat="1" applyFont="1" applyFill="1" applyBorder="1" applyAlignment="1">
      <alignment horizontal="center" vertical="center"/>
    </xf>
    <xf numFmtId="172" fontId="7" fillId="3" borderId="25" xfId="63" applyNumberFormat="1" applyFont="1" applyFill="1" applyBorder="1" applyAlignment="1">
      <alignment horizontal="center" vertical="center"/>
    </xf>
    <xf numFmtId="172" fontId="7" fillId="3" borderId="6" xfId="63" applyNumberFormat="1" applyFont="1" applyFill="1" applyBorder="1" applyAlignment="1">
      <alignment horizontal="center" vertical="center"/>
    </xf>
    <xf numFmtId="172" fontId="7" fillId="3" borderId="0" xfId="63" applyNumberFormat="1" applyFont="1" applyFill="1" applyBorder="1" applyAlignment="1">
      <alignment horizontal="center" vertical="center"/>
    </xf>
    <xf numFmtId="172" fontId="7" fillId="3" borderId="14" xfId="63" applyNumberFormat="1" applyFont="1" applyFill="1" applyBorder="1" applyAlignment="1">
      <alignment horizontal="center" vertical="center"/>
    </xf>
    <xf numFmtId="172" fontId="7" fillId="3" borderId="8" xfId="63" applyNumberFormat="1" applyFont="1" applyFill="1" applyBorder="1" applyAlignment="1">
      <alignment horizontal="center" vertical="center"/>
    </xf>
    <xf numFmtId="172" fontId="7" fillId="3" borderId="12" xfId="63" applyNumberFormat="1" applyFont="1" applyFill="1" applyBorder="1" applyAlignment="1">
      <alignment horizontal="center" vertical="center"/>
    </xf>
    <xf numFmtId="172" fontId="7" fillId="3" borderId="13" xfId="63" applyNumberFormat="1" applyFont="1" applyFill="1" applyBorder="1" applyAlignment="1">
      <alignment horizontal="center" vertical="center"/>
    </xf>
    <xf numFmtId="0" fontId="7" fillId="3" borderId="17" xfId="63" applyNumberFormat="1" applyFont="1" applyFill="1" applyBorder="1" applyAlignment="1">
      <alignment horizontal="center" vertical="center" textRotation="90"/>
    </xf>
    <xf numFmtId="0" fontId="7" fillId="3" borderId="7" xfId="63" applyNumberFormat="1" applyFont="1" applyFill="1" applyBorder="1" applyAlignment="1">
      <alignment horizontal="center" vertical="center" textRotation="90"/>
    </xf>
    <xf numFmtId="0" fontId="7" fillId="3" borderId="27" xfId="63" applyNumberFormat="1" applyFont="1" applyFill="1" applyBorder="1" applyAlignment="1">
      <alignment horizontal="center" vertical="center" textRotation="90"/>
    </xf>
    <xf numFmtId="3" fontId="7" fillId="3" borderId="18" xfId="63" applyNumberFormat="1" applyFont="1" applyFill="1" applyBorder="1" applyAlignment="1">
      <alignment horizontal="center" vertical="center"/>
    </xf>
    <xf numFmtId="3" fontId="7" fillId="3" borderId="21" xfId="63" applyNumberFormat="1" applyFont="1" applyFill="1" applyBorder="1" applyAlignment="1">
      <alignment horizontal="center" vertical="center"/>
    </xf>
    <xf numFmtId="0" fontId="7" fillId="3" borderId="18" xfId="63" applyNumberFormat="1" applyFont="1" applyFill="1" applyBorder="1" applyAlignment="1">
      <alignment horizontal="center" vertical="center"/>
    </xf>
    <xf numFmtId="0" fontId="7" fillId="3" borderId="21" xfId="63" applyNumberFormat="1" applyFont="1" applyFill="1" applyBorder="1" applyAlignment="1">
      <alignment horizontal="center" vertical="center"/>
    </xf>
    <xf numFmtId="3" fontId="7" fillId="3" borderId="17" xfId="63" applyNumberFormat="1" applyFont="1" applyFill="1" applyBorder="1" applyAlignment="1">
      <alignment horizontal="center" vertical="center" textRotation="90" wrapText="1"/>
    </xf>
    <xf numFmtId="0" fontId="7" fillId="3" borderId="15" xfId="63" applyNumberFormat="1" applyFont="1" applyFill="1" applyBorder="1" applyAlignment="1">
      <alignment horizontal="center" vertical="center" textRotation="90"/>
    </xf>
    <xf numFmtId="0" fontId="7" fillId="3" borderId="19" xfId="63" applyNumberFormat="1" applyFont="1" applyFill="1" applyBorder="1" applyAlignment="1">
      <alignment horizontal="center" vertical="center" textRotation="90"/>
    </xf>
    <xf numFmtId="0" fontId="7" fillId="3" borderId="26" xfId="63" applyNumberFormat="1" applyFont="1" applyFill="1" applyBorder="1" applyAlignment="1">
      <alignment horizontal="center" vertical="center" textRotation="90"/>
    </xf>
    <xf numFmtId="49" fontId="7" fillId="3" borderId="17" xfId="59" applyNumberFormat="1" applyFont="1" applyFill="1" applyBorder="1" applyAlignment="1">
      <alignment horizontal="center" vertical="center" wrapText="1"/>
    </xf>
    <xf numFmtId="49" fontId="7" fillId="3" borderId="7" xfId="59" applyNumberFormat="1" applyFont="1" applyFill="1" applyBorder="1" applyAlignment="1">
      <alignment horizontal="center" vertical="center" wrapText="1"/>
    </xf>
    <xf numFmtId="49" fontId="7" fillId="3" borderId="27" xfId="59" applyNumberFormat="1" applyFont="1" applyFill="1" applyBorder="1" applyAlignment="1">
      <alignment horizontal="center" vertical="center" wrapText="1"/>
    </xf>
    <xf numFmtId="0" fontId="7" fillId="3" borderId="17" xfId="63" applyNumberFormat="1" applyFont="1" applyFill="1" applyBorder="1" applyAlignment="1">
      <alignment horizontal="center" vertical="center"/>
    </xf>
    <xf numFmtId="0" fontId="7" fillId="3" borderId="7" xfId="63" applyNumberFormat="1" applyFont="1" applyFill="1" applyBorder="1" applyAlignment="1">
      <alignment horizontal="center" vertical="center"/>
    </xf>
    <xf numFmtId="0" fontId="7" fillId="3" borderId="27" xfId="63" applyNumberFormat="1" applyFont="1" applyFill="1" applyBorder="1" applyAlignment="1">
      <alignment horizontal="center" vertical="center"/>
    </xf>
  </cellXfs>
  <cellStyles count="81">
    <cellStyle name="Currency 2" xfId="10"/>
    <cellStyle name="Normal" xfId="0" builtinId="0"/>
    <cellStyle name="Normal 10" xfId="13"/>
    <cellStyle name="Normal 10 2" xfId="7"/>
    <cellStyle name="Normal 10 3" xfId="1"/>
    <cellStyle name="Normal 10 5" xfId="14"/>
    <cellStyle name="Normal 11" xfId="15"/>
    <cellStyle name="Normal 11 2" xfId="12"/>
    <cellStyle name="Normal 11 5" xfId="16"/>
    <cellStyle name="Normal 12" xfId="17"/>
    <cellStyle name="Normal 12 5" xfId="11"/>
    <cellStyle name="Normal 13" xfId="18"/>
    <cellStyle name="Normal 13 2" xfId="8"/>
    <cellStyle name="Normal 13 5" xfId="19"/>
    <cellStyle name="Normal 14" xfId="20"/>
    <cellStyle name="Normal 14 5" xfId="9"/>
    <cellStyle name="Normal 15" xfId="21"/>
    <cellStyle name="Normal 15 2" xfId="23"/>
    <cellStyle name="Normal 17 5" xfId="24"/>
    <cellStyle name="Normal 19 6" xfId="25"/>
    <cellStyle name="Normal 2" xfId="26"/>
    <cellStyle name="Normal 2 2" xfId="27"/>
    <cellStyle name="Normal 2 3" xfId="28"/>
    <cellStyle name="Normal 2 4" xfId="29"/>
    <cellStyle name="Normal 2_2. Излишни БП за уточняване  от СКС преработено от стойчев" xfId="30"/>
    <cellStyle name="Normal 20" xfId="22"/>
    <cellStyle name="Normal 24" xfId="31"/>
    <cellStyle name="Normal 3" xfId="32"/>
    <cellStyle name="Normal 37 3" xfId="33"/>
    <cellStyle name="Normal 4" xfId="34"/>
    <cellStyle name="Normal 40" xfId="35"/>
    <cellStyle name="Normal 41" xfId="36"/>
    <cellStyle name="Normal 42" xfId="37"/>
    <cellStyle name="Normal 43" xfId="38"/>
    <cellStyle name="Normal 44" xfId="39"/>
    <cellStyle name="Normal 49" xfId="40"/>
    <cellStyle name="Normal 5" xfId="41"/>
    <cellStyle name="Normal 5 2" xfId="42"/>
    <cellStyle name="Normal 5 3" xfId="6"/>
    <cellStyle name="Normal 5 4" xfId="4"/>
    <cellStyle name="Normal 50" xfId="43"/>
    <cellStyle name="Normal 51" xfId="44"/>
    <cellStyle name="Normal 52" xfId="45"/>
    <cellStyle name="Normal 53" xfId="46"/>
    <cellStyle name="Normal 59" xfId="47"/>
    <cellStyle name="Normal 6" xfId="49"/>
    <cellStyle name="Normal 60" xfId="50"/>
    <cellStyle name="Normal 63" xfId="3"/>
    <cellStyle name="Normal 64" xfId="48"/>
    <cellStyle name="Normal 65" xfId="51"/>
    <cellStyle name="Normal 66" xfId="52"/>
    <cellStyle name="Normal 67" xfId="5"/>
    <cellStyle name="Normal 68" xfId="53"/>
    <cellStyle name="Normal 69" xfId="54"/>
    <cellStyle name="Normal 7" xfId="55"/>
    <cellStyle name="Normal 7 2" xfId="2"/>
    <cellStyle name="Normal 7 3" xfId="56"/>
    <cellStyle name="Normal 7 4" xfId="57"/>
    <cellStyle name="Normal 8" xfId="58"/>
    <cellStyle name="Normal 8 3" xfId="60"/>
    <cellStyle name="Normal 9" xfId="61"/>
    <cellStyle name="Normal_4. Списък на излишните БП за 2015 г  - раздел II за утилизация" xfId="62"/>
    <cellStyle name="Normal_donesenie_5" xfId="80"/>
    <cellStyle name="Normal_Nali4nost 9K32M_38040" xfId="78"/>
    <cellStyle name="Normal_New Microsoft Excel Worksheet" xfId="75"/>
    <cellStyle name="Normal_Излипни 48960-11.02.2011 г. 2" xfId="59"/>
    <cellStyle name="Normal_Излипни 48960-11.02.2011 г._4. Списък на излишните БП за 2014 г  - раздел II за утилизация" xfId="77"/>
    <cellStyle name="Normal_Излипни 48960-11.02.2011 г._4. Списък на излишните БП за 2015 г  - раздел II за утилизация-Яламов" xfId="63"/>
    <cellStyle name="Normal_Излипни 48960-11.02.2011 г._ИЗЛИШНИ БП  за 2016 - за СКС 18-01-16- коригирано заради графа мярка" xfId="79"/>
    <cellStyle name="Normal_Излипни 48960-11.02.2011 г._Списък на изл. БП за 2014 г - разд. I за ТР - заготовка" xfId="64"/>
    <cellStyle name="Normal_Излишни БП 48960- към 01,01,2010" xfId="65"/>
    <cellStyle name="Normal_Сведение за излишните БП за 2016 г_раздел II_утилизация - Copy" xfId="76"/>
    <cellStyle name="Style 1" xfId="66"/>
    <cellStyle name="Нормален 2 2" xfId="67"/>
    <cellStyle name="Нормален 3 3" xfId="68"/>
    <cellStyle name="Нормален 4 3" xfId="69"/>
    <cellStyle name="Нормален 4 4" xfId="70"/>
    <cellStyle name="Нормален 4 5" xfId="71"/>
    <cellStyle name="Нормален 6 2" xfId="72"/>
    <cellStyle name="Нормален 7 2" xfId="73"/>
    <cellStyle name="Нормален_Izli6ni imustestva 12.2011" xfId="7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76</xdr:row>
      <xdr:rowOff>0</xdr:rowOff>
    </xdr:from>
    <xdr:to>
      <xdr:col>6</xdr:col>
      <xdr:colOff>309562</xdr:colOff>
      <xdr:row>81</xdr:row>
      <xdr:rowOff>62178</xdr:rowOff>
    </xdr:to>
    <xdr:sp macro="" textlink="">
      <xdr:nvSpPr>
        <xdr:cNvPr id="2" name="Text Box 454"/>
        <xdr:cNvSpPr txBox="1">
          <a:spLocks noChangeArrowheads="1"/>
        </xdr:cNvSpPr>
      </xdr:nvSpPr>
      <xdr:spPr bwMode="auto">
        <a:xfrm>
          <a:off x="6781800" y="5867400"/>
          <a:ext cx="71437" cy="6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76</xdr:row>
      <xdr:rowOff>0</xdr:rowOff>
    </xdr:from>
    <xdr:to>
      <xdr:col>6</xdr:col>
      <xdr:colOff>309562</xdr:colOff>
      <xdr:row>81</xdr:row>
      <xdr:rowOff>43128</xdr:rowOff>
    </xdr:to>
    <xdr:sp macro="" textlink="">
      <xdr:nvSpPr>
        <xdr:cNvPr id="3" name="Text Box 454"/>
        <xdr:cNvSpPr txBox="1">
          <a:spLocks noChangeArrowheads="1"/>
        </xdr:cNvSpPr>
      </xdr:nvSpPr>
      <xdr:spPr bwMode="auto">
        <a:xfrm>
          <a:off x="6781800" y="5867400"/>
          <a:ext cx="71437" cy="67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409575</xdr:colOff>
      <xdr:row>76</xdr:row>
      <xdr:rowOff>0</xdr:rowOff>
    </xdr:from>
    <xdr:to>
      <xdr:col>18</xdr:col>
      <xdr:colOff>485775</xdr:colOff>
      <xdr:row>80</xdr:row>
      <xdr:rowOff>66674</xdr:rowOff>
    </xdr:to>
    <xdr:sp macro="" textlink="">
      <xdr:nvSpPr>
        <xdr:cNvPr id="4" name="Text Box 454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4068425" y="56549925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" name="Text Box 398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" name="Text Box 399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" name="Text Box 400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" name="Text Box 401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" name="Text Box 402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" name="Text Box 403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" name="Text Box 404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" name="Text Box 405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" name="Text Box 406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" name="Text Box 407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" name="Text Box 408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" name="Text Box 409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" name="Text Box 410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" name="Text Box 411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" name="Text Box 412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" name="Text Box 413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" name="Text Box 414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" name="Text Box 415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" name="Text Box 416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" name="Text Box 417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" name="Text Box 418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" name="Text Box 419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" name="Text Box 420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" name="Text Box 421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" name="Text Box 422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" name="Text Box 423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" name="Text Box 424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" name="Text Box 425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" name="Text Box 426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4" name="Text Box 427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5" name="Text Box 428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6" name="Text Box 429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7" name="Text Box 430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8" name="Text Box 431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9" name="Text Box 432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0" name="Text Box 433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1" name="Text Box 434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2" name="Text Box 435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3" name="Text Box 436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4" name="Text Box 437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5" name="Text Box 438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6" name="Text Box 439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7" name="Text Box 440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8" name="Text Box 441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49" name="Text Box 442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0" name="Text Box 443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1" name="Text Box 444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2" name="Text Box 445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3" name="Text Box 446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4" name="Text Box 447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5" name="Text Box 448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6" name="Text Box 449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7" name="Text Box 450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8" name="Text Box 451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59" name="Text Box 452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0" name="Text Box 453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1" name="Text Box 454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2" name="Text Box 398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3" name="Text Box 399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4" name="Text Box 400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5" name="Text Box 401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6" name="Text Box 402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7" name="Text Box 403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8" name="Text Box 404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69" name="Text Box 405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0" name="Text Box 406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1" name="Text Box 407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2" name="Text Box 408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3" name="Text Box 409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4" name="Text Box 410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5" name="Text Box 411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6" name="Text Box 412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7" name="Text Box 413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8" name="Text Box 414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79" name="Text Box 415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0" name="Text Box 416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1" name="Text Box 417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2" name="Text Box 418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3" name="Text Box 419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4" name="Text Box 420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5" name="Text Box 421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6" name="Text Box 422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7" name="Text Box 423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8" name="Text Box 424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89" name="Text Box 425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0" name="Text Box 426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1" name="Text Box 427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2" name="Text Box 428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3" name="Text Box 429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4" name="Text Box 430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5" name="Text Box 431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6" name="Text Box 432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7" name="Text Box 433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8" name="Text Box 434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99" name="Text Box 435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0" name="Text Box 436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1" name="Text Box 437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2" name="Text Box 438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3" name="Text Box 439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4" name="Text Box 440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5" name="Text Box 441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6" name="Text Box 442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7" name="Text Box 443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8" name="Text Box 444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09" name="Text Box 445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0" name="Text Box 446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1" name="Text Box 447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2" name="Text Box 448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3" name="Text Box 449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4" name="Text Box 450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5" name="Text Box 451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6" name="Text Box 452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7" name="Text Box 453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8" name="Text Box 398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19" name="Text Box 399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0" name="Text Box 400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1" name="Text Box 401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2" name="Text Box 402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3" name="Text Box 403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4" name="Text Box 404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5" name="Text Box 405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6" name="Text Box 406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7" name="Text Box 407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8" name="Text Box 408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29" name="Text Box 409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0" name="Text Box 410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1" name="Text Box 411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2" name="Text Box 412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3" name="Text Box 413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4" name="Text Box 414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5" name="Text Box 415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6" name="Text Box 416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7" name="Text Box 417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8" name="Text Box 418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39" name="Text Box 419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0" name="Text Box 420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1" name="Text Box 421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2" name="Text Box 422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3" name="Text Box 423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4" name="Text Box 424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5" name="Text Box 425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6" name="Text Box 426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7" name="Text Box 427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8" name="Text Box 428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49" name="Text Box 429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0" name="Text Box 430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1" name="Text Box 431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2" name="Text Box 432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3" name="Text Box 433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4" name="Text Box 434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5" name="Text Box 435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6" name="Text Box 436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7" name="Text Box 437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8" name="Text Box 438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59" name="Text Box 439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0" name="Text Box 440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1" name="Text Box 441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2" name="Text Box 442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3" name="Text Box 443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4" name="Text Box 444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5" name="Text Box 445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6" name="Text Box 446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7" name="Text Box 447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8" name="Text Box 448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69" name="Text Box 449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0" name="Text Box 450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1" name="Text Box 451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2" name="Text Box 452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3" name="Text Box 453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4" name="Text Box 454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5" name="Text Box 398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6" name="Text Box 399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7" name="Text Box 400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8" name="Text Box 401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79" name="Text Box 402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0" name="Text Box 403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1" name="Text Box 404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2" name="Text Box 405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3" name="Text Box 406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4" name="Text Box 407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5" name="Text Box 408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6" name="Text Box 409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7" name="Text Box 410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8" name="Text Box 411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89" name="Text Box 412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0" name="Text Box 413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1" name="Text Box 414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2" name="Text Box 415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3" name="Text Box 416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4" name="Text Box 417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5" name="Text Box 418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6" name="Text Box 419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7" name="Text Box 420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8" name="Text Box 421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199" name="Text Box 422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0" name="Text Box 423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1" name="Text Box 424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2" name="Text Box 425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3" name="Text Box 426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4" name="Text Box 427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5" name="Text Box 428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6" name="Text Box 429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7" name="Text Box 430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8" name="Text Box 43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09" name="Text Box 432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0" name="Text Box 433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1" name="Text Box 434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2" name="Text Box 435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3" name="Text Box 436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4" name="Text Box 437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5" name="Text Box 438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6" name="Text Box 439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7" name="Text Box 440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8" name="Text Box 44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19" name="Text Box 442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0" name="Text Box 443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1" name="Text Box 444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2" name="Text Box 445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3" name="Text Box 446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4" name="Text Box 447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5" name="Text Box 448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6" name="Text Box 449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7" name="Text Box 450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8" name="Text Box 451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29" name="Text Box 452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0" name="Text Box 453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1" name="Text Box 398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2" name="Text Box 399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3" name="Text Box 400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4" name="Text Box 401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5" name="Text Box 402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6" name="Text Box 403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7" name="Text Box 404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8" name="Text Box 405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39" name="Text Box 406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0" name="Text Box 407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1" name="Text Box 408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2" name="Text Box 409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3" name="Text Box 410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4" name="Text Box 411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5" name="Text Box 412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6" name="Text Box 413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7" name="Text Box 414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8" name="Text Box 415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49" name="Text Box 416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0" name="Text Box 417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1" name="Text Box 418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2" name="Text Box 419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3" name="Text Box 420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4" name="Text Box 421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5" name="Text Box 422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6" name="Text Box 423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7" name="Text Box 424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8" name="Text Box 425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59" name="Text Box 426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0" name="Text Box 427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1" name="Text Box 428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2" name="Text Box 429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3" name="Text Box 430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4" name="Text Box 431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5" name="Text Box 432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6" name="Text Box 433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7" name="Text Box 434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8" name="Text Box 435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69" name="Text Box 436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0" name="Text Box 437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1" name="Text Box 438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2" name="Text Box 439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3" name="Text Box 440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4" name="Text Box 441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5" name="Text Box 442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6" name="Text Box 443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7" name="Text Box 444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8" name="Text Box 445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79" name="Text Box 446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0" name="Text Box 447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1" name="Text Box 448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2" name="Text Box 449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3" name="Text Box 450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4" name="Text Box 451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5" name="Text Box 452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6" name="Text Box 453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7" name="Text Box 454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8" name="Text Box 398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89" name="Text Box 399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0" name="Text Box 400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1" name="Text Box 401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2" name="Text Box 402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3" name="Text Box 403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4" name="Text Box 404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5" name="Text Box 405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6" name="Text Box 406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7" name="Text Box 407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8" name="Text Box 408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299" name="Text Box 409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0" name="Text Box 410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1" name="Text Box 411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2" name="Text Box 412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3" name="Text Box 413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4" name="Text Box 414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5" name="Text Box 415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6" name="Text Box 416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7" name="Text Box 417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8" name="Text Box 418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09" name="Text Box 419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0" name="Text Box 420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1" name="Text Box 421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2" name="Text Box 422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3" name="Text Box 423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4" name="Text Box 424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5" name="Text Box 425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6" name="Text Box 426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7" name="Text Box 427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8" name="Text Box 428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19" name="Text Box 429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0" name="Text Box 430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1" name="Text Box 431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2" name="Text Box 432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3" name="Text Box 433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4" name="Text Box 434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5" name="Text Box 435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6" name="Text Box 436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7" name="Text Box 437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8" name="Text Box 438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29" name="Text Box 439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0" name="Text Box 440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1" name="Text Box 441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2" name="Text Box 442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3" name="Text Box 443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4" name="Text Box 444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5" name="Text Box 445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6" name="Text Box 446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7" name="Text Box 447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8" name="Text Box 448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39" name="Text Box 449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40" name="Text Box 450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41" name="Text Box 451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42" name="Text Box 452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76</xdr:row>
      <xdr:rowOff>0</xdr:rowOff>
    </xdr:from>
    <xdr:to>
      <xdr:col>27</xdr:col>
      <xdr:colOff>76200</xdr:colOff>
      <xdr:row>80</xdr:row>
      <xdr:rowOff>114301</xdr:rowOff>
    </xdr:to>
    <xdr:sp macro="" textlink="">
      <xdr:nvSpPr>
        <xdr:cNvPr id="343" name="Text Box 453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20431125" y="70151625"/>
          <a:ext cx="76200" cy="733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76</xdr:row>
      <xdr:rowOff>0</xdr:rowOff>
    </xdr:from>
    <xdr:to>
      <xdr:col>11</xdr:col>
      <xdr:colOff>76200</xdr:colOff>
      <xdr:row>80</xdr:row>
      <xdr:rowOff>66674</xdr:rowOff>
    </xdr:to>
    <xdr:sp macro="" textlink="">
      <xdr:nvSpPr>
        <xdr:cNvPr id="344" name="Text Box 454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9925050" y="56549925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76</xdr:row>
      <xdr:rowOff>0</xdr:rowOff>
    </xdr:from>
    <xdr:to>
      <xdr:col>15</xdr:col>
      <xdr:colOff>73818</xdr:colOff>
      <xdr:row>80</xdr:row>
      <xdr:rowOff>66674</xdr:rowOff>
    </xdr:to>
    <xdr:sp macro="" textlink="">
      <xdr:nvSpPr>
        <xdr:cNvPr id="345" name="Text Box 454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1049000" y="56549925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76</xdr:row>
      <xdr:rowOff>0</xdr:rowOff>
    </xdr:from>
    <xdr:to>
      <xdr:col>19</xdr:col>
      <xdr:colOff>76200</xdr:colOff>
      <xdr:row>80</xdr:row>
      <xdr:rowOff>66674</xdr:rowOff>
    </xdr:to>
    <xdr:sp macro="" textlink="">
      <xdr:nvSpPr>
        <xdr:cNvPr id="346" name="Text Box 454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5392400" y="56549925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76200</xdr:colOff>
      <xdr:row>80</xdr:row>
      <xdr:rowOff>66674</xdr:rowOff>
    </xdr:to>
    <xdr:sp macro="" textlink="">
      <xdr:nvSpPr>
        <xdr:cNvPr id="347" name="Text Box 454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12172950" y="56549925"/>
          <a:ext cx="76200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5</xdr:row>
      <xdr:rowOff>0</xdr:rowOff>
    </xdr:from>
    <xdr:to>
      <xdr:col>1</xdr:col>
      <xdr:colOff>457200</xdr:colOff>
      <xdr:row>12</xdr:row>
      <xdr:rowOff>22225</xdr:rowOff>
    </xdr:to>
    <xdr:sp macro="" textlink="">
      <xdr:nvSpPr>
        <xdr:cNvPr id="2" name="Text Box 410"/>
        <xdr:cNvSpPr txBox="1"/>
      </xdr:nvSpPr>
      <xdr:spPr>
        <a:xfrm>
          <a:off x="685800" y="5734050"/>
          <a:ext cx="114300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457200</xdr:colOff>
      <xdr:row>20</xdr:row>
      <xdr:rowOff>66674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685800" y="13449300"/>
          <a:ext cx="114300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8</xdr:row>
      <xdr:rowOff>0</xdr:rowOff>
    </xdr:from>
    <xdr:to>
      <xdr:col>1</xdr:col>
      <xdr:colOff>457200</xdr:colOff>
      <xdr:row>11</xdr:row>
      <xdr:rowOff>25400</xdr:rowOff>
    </xdr:to>
    <xdr:sp macro="" textlink="">
      <xdr:nvSpPr>
        <xdr:cNvPr id="2" name="Text Box 410"/>
        <xdr:cNvSpPr txBox="1"/>
      </xdr:nvSpPr>
      <xdr:spPr>
        <a:xfrm>
          <a:off x="631825" y="5385435"/>
          <a:ext cx="11430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38</xdr:row>
      <xdr:rowOff>0</xdr:rowOff>
    </xdr:from>
    <xdr:to>
      <xdr:col>1</xdr:col>
      <xdr:colOff>457200</xdr:colOff>
      <xdr:row>42</xdr:row>
      <xdr:rowOff>120649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685800" y="13201650"/>
          <a:ext cx="114300" cy="1028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2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3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4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5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6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7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8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9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0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1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2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3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4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5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6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7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8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19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0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1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2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3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4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5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6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7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8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29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0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1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2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3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4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5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6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7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8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39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0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1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2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3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4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5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6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7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8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49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0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1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2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3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4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5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6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7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8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59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0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1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2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3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4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5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6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7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8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69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0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1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2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3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4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5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6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7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8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79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0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1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2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3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4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5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6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7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8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89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0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1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2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3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4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5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6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7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8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99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0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1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2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3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4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5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6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7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8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09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0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1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2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3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4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5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6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7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8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19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0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1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2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3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4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5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6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7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8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29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0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1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2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3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4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5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6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7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8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39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0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1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2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3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4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5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6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7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8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49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0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1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2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3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4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5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6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7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8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59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0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1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2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3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4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5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6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7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8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69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0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1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2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3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4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5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6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7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8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79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0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1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2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3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4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5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6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7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8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89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0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1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2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3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4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5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6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7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8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299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0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1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2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3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4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5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6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7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8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09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0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1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2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3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4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5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6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7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8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19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0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1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2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3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4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5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6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7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8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29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0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1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2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3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4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5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6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7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8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39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0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1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2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3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4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5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6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7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8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49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0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1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2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3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4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5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6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7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8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59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0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1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2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3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4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5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6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7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8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69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0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1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2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3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4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5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6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7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8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79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0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1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2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3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4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5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6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7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8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89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0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1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2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3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4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5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6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0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1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0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1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0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1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0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1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0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1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0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1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4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5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6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7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8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59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0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1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2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3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4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5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6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7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8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69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0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1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2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3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4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5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6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7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8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79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0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1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2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3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4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5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6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7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8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89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0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1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2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3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4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5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6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7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8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499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0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1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2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3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4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5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6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7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8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09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0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1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2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3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4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5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6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7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8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19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0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1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2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3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4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5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6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7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8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29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0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1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2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3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4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5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6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7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8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39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0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1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2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3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4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5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6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7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8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49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0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1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2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3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4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5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6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7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8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59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0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1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2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3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4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5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6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7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8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69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0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1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2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3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4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5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6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7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8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79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0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1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2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3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4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5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6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7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8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89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0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1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2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3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4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5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6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7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8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599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0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1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2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3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4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5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6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7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8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09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0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1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2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3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4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5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6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7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8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19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0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1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2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3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4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5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6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7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8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29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0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1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2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3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4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5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6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7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8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39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0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1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2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3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4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5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6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7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8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49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0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1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2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3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4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5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6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7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8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59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0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1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2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3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4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5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6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7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8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69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0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1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2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3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4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5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6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7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8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79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0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1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2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3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4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5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6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7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8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89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0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1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2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3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4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5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6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7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8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699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0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1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2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3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4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5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6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7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8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09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0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1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2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3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4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5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6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7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8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19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0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1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2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3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4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5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6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7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8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29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0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1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2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3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4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5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6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7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8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39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0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1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2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3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4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5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6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7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8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49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0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1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2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3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4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5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6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7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8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59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0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1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2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3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4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5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6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7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8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69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0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1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2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3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4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5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6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7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8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79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0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1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2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3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4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5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6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7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8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89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0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1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2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3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4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5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6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7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8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799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0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1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2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3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4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5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6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7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8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09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0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1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2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3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4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5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6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7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8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19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0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1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2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3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4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5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6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7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8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29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0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1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2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3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4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5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6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7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8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39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0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1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2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3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4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5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6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7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8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49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0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1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2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3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4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5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6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7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8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59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0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1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2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3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4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5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6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7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8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69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0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1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2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3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4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5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6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7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8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79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0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1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2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3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4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5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6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7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8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89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0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1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2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3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4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5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6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7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8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899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0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1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2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3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4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5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153284</xdr:rowOff>
    </xdr:to>
    <xdr:sp macro="" textlink="">
      <xdr:nvSpPr>
        <xdr:cNvPr id="906" name="Text Box 454"/>
        <xdr:cNvSpPr txBox="1">
          <a:spLocks noChangeArrowheads="1"/>
        </xdr:cNvSpPr>
      </xdr:nvSpPr>
      <xdr:spPr bwMode="auto">
        <a:xfrm>
          <a:off x="5720715" y="9324975"/>
          <a:ext cx="80962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153284</xdr:rowOff>
    </xdr:to>
    <xdr:sp macro="" textlink="">
      <xdr:nvSpPr>
        <xdr:cNvPr id="907" name="Text Box 454"/>
        <xdr:cNvSpPr txBox="1">
          <a:spLocks noChangeArrowheads="1"/>
        </xdr:cNvSpPr>
      </xdr:nvSpPr>
      <xdr:spPr bwMode="auto">
        <a:xfrm>
          <a:off x="5720715" y="9324975"/>
          <a:ext cx="80962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153284</xdr:rowOff>
    </xdr:to>
    <xdr:sp macro="" textlink="">
      <xdr:nvSpPr>
        <xdr:cNvPr id="908" name="Text Box 454"/>
        <xdr:cNvSpPr txBox="1">
          <a:spLocks noChangeArrowheads="1"/>
        </xdr:cNvSpPr>
      </xdr:nvSpPr>
      <xdr:spPr bwMode="auto">
        <a:xfrm>
          <a:off x="5720715" y="9324975"/>
          <a:ext cx="80962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09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0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1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2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3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4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5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6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7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8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19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0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1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2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3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4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5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6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7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8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29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0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1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2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3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4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5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6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7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8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39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0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1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2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3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4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5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6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7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8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49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0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1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2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3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4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5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6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7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8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59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0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1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2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3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4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5" name="Text Box 39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6" name="Text Box 39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7" name="Text Box 40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8" name="Text Box 40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69" name="Text Box 40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0" name="Text Box 40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1" name="Text Box 40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2" name="Text Box 40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3" name="Text Box 40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4" name="Text Box 40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5" name="Text Box 40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6" name="Text Box 40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7" name="Text Box 41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8" name="Text Box 41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79" name="Text Box 41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0" name="Text Box 41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1" name="Text Box 41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2" name="Text Box 41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3" name="Text Box 41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4" name="Text Box 41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5" name="Text Box 41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6" name="Text Box 41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7" name="Text Box 42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8" name="Text Box 42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89" name="Text Box 42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0" name="Text Box 42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1" name="Text Box 42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2" name="Text Box 42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3" name="Text Box 42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4" name="Text Box 42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5" name="Text Box 42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6" name="Text Box 42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7" name="Text Box 43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8" name="Text Box 43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999" name="Text Box 43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0" name="Text Box 43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1" name="Text Box 43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2" name="Text Box 43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3" name="Text Box 43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4" name="Text Box 43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5" name="Text Box 43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6" name="Text Box 43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7" name="Text Box 44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8" name="Text Box 44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09" name="Text Box 44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0" name="Text Box 44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1" name="Text Box 44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2" name="Text Box 445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3" name="Text Box 446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4" name="Text Box 447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5" name="Text Box 448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6" name="Text Box 449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7" name="Text Box 450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8" name="Text Box 451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19" name="Text Box 452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20" name="Text Box 453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153284</xdr:rowOff>
    </xdr:to>
    <xdr:sp macro="" textlink="">
      <xdr:nvSpPr>
        <xdr:cNvPr id="1021" name="Text Box 454"/>
        <xdr:cNvSpPr txBox="1">
          <a:spLocks noChangeArrowheads="1"/>
        </xdr:cNvSpPr>
      </xdr:nvSpPr>
      <xdr:spPr bwMode="auto">
        <a:xfrm>
          <a:off x="7296150" y="9324975"/>
          <a:ext cx="76200" cy="191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2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3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4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5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6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7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8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29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0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1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2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3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4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5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6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7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8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39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0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1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2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3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4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5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6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7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8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49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0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1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2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3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4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5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6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7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8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59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0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1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2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3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4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5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6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7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8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69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0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1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2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3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4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5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6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7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8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79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0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1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2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3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4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5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6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7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8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89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0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1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2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3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4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5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6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7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8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099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0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1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2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3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4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5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6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7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8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09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0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1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2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3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4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5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6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7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8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19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0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1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2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3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4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5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6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7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8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29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0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1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2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3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4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5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6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7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8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39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0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1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2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3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4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5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6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7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8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49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0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1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2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3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4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5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6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7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8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59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0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1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2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3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4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5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6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7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8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69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0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1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2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3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4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5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6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7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8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79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0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1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2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3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4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5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6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7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8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89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0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1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2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3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4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5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6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7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8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199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0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1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2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3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4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5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6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7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8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09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0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1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2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3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4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5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6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7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8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19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0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1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2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3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4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5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6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7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8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29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0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1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2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3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4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5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6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7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8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39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0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1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2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3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4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5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6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7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8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49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0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1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2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3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4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5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6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7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8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59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0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1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2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3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4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5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6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7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8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69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0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1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2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3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4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5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6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7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8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79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0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1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2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3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4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5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6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7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8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89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0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1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2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3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4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5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6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7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8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299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0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1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2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3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4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5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6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7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8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09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0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1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2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3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4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5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6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7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8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19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0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1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2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3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4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5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6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7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8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29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0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1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2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3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4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5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6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7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8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39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0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1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2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3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4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5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6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7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8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49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0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1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2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3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4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5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6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7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8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59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0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1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2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3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4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5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6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7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8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69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0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1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2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3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4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5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6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7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8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79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0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1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2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3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4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5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6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7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8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89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0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1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2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3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4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5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6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7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8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399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0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1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2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3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4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5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6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7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8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09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0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1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2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3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4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5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6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7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8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19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0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1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2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3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4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5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6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7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8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29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0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1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2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3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4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5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6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7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8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39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0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1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2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3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4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5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6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7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8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49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0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1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2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3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4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5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6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7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8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59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0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1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2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3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4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5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6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7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8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69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0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1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2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3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4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5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6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7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8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79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0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1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2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3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4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5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6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7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8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89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0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1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2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3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4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5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6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7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8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499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0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1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2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3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4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5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6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7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8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09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0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1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2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3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4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5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6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7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8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19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0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1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2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3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4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5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6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7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8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29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0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1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2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3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4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5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6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7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8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39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0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1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2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3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4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5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6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7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8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49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0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1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2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3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4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5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6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7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8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59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0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1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2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3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4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5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6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7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8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69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0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1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2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3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4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5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6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7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8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79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0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1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2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3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4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5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6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7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8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89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0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1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2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3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4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5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6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7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8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599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0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1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2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3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4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5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6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7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8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09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0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1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2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3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4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5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6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7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8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19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0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1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2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3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4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5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6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7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8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29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0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1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2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3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4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5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6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7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8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39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0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1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2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3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4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5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6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7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8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49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0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1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2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3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4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5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6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7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8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59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0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1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2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3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4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5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6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7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8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69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0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1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2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3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4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5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6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7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8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79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0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1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2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3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4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5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6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7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8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89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0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1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2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3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4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5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6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7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8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699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0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1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2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3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4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5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6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7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8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09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0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1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2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3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4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5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6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7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8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19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0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1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2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3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4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5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6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7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8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29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0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1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2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3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4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5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6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7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8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39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0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1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2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3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4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5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6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7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8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49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0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1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2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3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4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5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6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7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8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59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0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1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2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3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4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5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6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7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8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69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0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1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2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3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4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5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6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7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8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79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0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1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2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3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4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5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6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7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8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89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0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1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2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3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4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5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6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7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8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799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0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1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2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3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4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5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6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7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8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09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0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1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2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3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4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5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6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7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8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19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0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1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2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3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4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5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6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7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8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29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0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1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2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3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4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5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6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7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8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39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0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1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2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3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4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5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6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7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8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49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0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1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2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3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4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5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6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7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8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59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0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1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2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3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4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5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6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7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8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69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0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1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2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3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4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5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6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7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8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79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0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1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2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3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4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5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6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7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8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89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0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1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2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3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4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5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6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7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8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899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0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1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2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3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4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5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6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7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8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09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0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1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2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3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4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5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6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7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8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19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0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1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2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3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4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5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148521</xdr:rowOff>
    </xdr:to>
    <xdr:sp macro="" textlink="">
      <xdr:nvSpPr>
        <xdr:cNvPr id="1926" name="Text Box 454"/>
        <xdr:cNvSpPr txBox="1">
          <a:spLocks noChangeArrowheads="1"/>
        </xdr:cNvSpPr>
      </xdr:nvSpPr>
      <xdr:spPr bwMode="auto">
        <a:xfrm>
          <a:off x="5720715" y="9324975"/>
          <a:ext cx="80962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148521</xdr:rowOff>
    </xdr:to>
    <xdr:sp macro="" textlink="">
      <xdr:nvSpPr>
        <xdr:cNvPr id="1927" name="Text Box 454"/>
        <xdr:cNvSpPr txBox="1">
          <a:spLocks noChangeArrowheads="1"/>
        </xdr:cNvSpPr>
      </xdr:nvSpPr>
      <xdr:spPr bwMode="auto">
        <a:xfrm>
          <a:off x="5720715" y="9324975"/>
          <a:ext cx="80962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24</xdr:row>
      <xdr:rowOff>148521</xdr:rowOff>
    </xdr:to>
    <xdr:sp macro="" textlink="">
      <xdr:nvSpPr>
        <xdr:cNvPr id="1928" name="Text Box 454"/>
        <xdr:cNvSpPr txBox="1">
          <a:spLocks noChangeArrowheads="1"/>
        </xdr:cNvSpPr>
      </xdr:nvSpPr>
      <xdr:spPr bwMode="auto">
        <a:xfrm>
          <a:off x="5720715" y="9324975"/>
          <a:ext cx="80962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29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0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1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2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3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4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5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6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7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8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39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0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1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2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3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4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5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6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7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8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49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0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1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2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3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4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5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6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7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8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59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0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1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2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3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4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5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6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7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8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69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0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1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2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3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4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5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6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7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8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79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0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1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2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3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4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5" name="Text Box 39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6" name="Text Box 39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7" name="Text Box 40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8" name="Text Box 40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89" name="Text Box 40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0" name="Text Box 40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1" name="Text Box 40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2" name="Text Box 40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3" name="Text Box 40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4" name="Text Box 40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5" name="Text Box 40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6" name="Text Box 40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7" name="Text Box 41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8" name="Text Box 41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1999" name="Text Box 41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0" name="Text Box 41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1" name="Text Box 41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2" name="Text Box 41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3" name="Text Box 41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4" name="Text Box 41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5" name="Text Box 41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6" name="Text Box 41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7" name="Text Box 42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8" name="Text Box 42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09" name="Text Box 42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0" name="Text Box 42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1" name="Text Box 42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2" name="Text Box 42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3" name="Text Box 42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4" name="Text Box 42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5" name="Text Box 42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6" name="Text Box 42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7" name="Text Box 43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8" name="Text Box 43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19" name="Text Box 43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0" name="Text Box 43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1" name="Text Box 43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2" name="Text Box 43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3" name="Text Box 43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4" name="Text Box 43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5" name="Text Box 43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6" name="Text Box 43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7" name="Text Box 44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8" name="Text Box 44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29" name="Text Box 44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0" name="Text Box 44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1" name="Text Box 44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2" name="Text Box 445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3" name="Text Box 446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4" name="Text Box 447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5" name="Text Box 448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6" name="Text Box 449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7" name="Text Box 450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8" name="Text Box 451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39" name="Text Box 452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40" name="Text Box 453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24</xdr:row>
      <xdr:rowOff>148521</xdr:rowOff>
    </xdr:to>
    <xdr:sp macro="" textlink="">
      <xdr:nvSpPr>
        <xdr:cNvPr id="2041" name="Text Box 454"/>
        <xdr:cNvSpPr txBox="1">
          <a:spLocks noChangeArrowheads="1"/>
        </xdr:cNvSpPr>
      </xdr:nvSpPr>
      <xdr:spPr bwMode="auto">
        <a:xfrm>
          <a:off x="7296150" y="9324975"/>
          <a:ext cx="76200" cy="15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2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3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4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5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6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7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8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49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0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1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2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3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4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5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6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7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8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59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0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1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2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3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4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5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6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7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8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69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0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1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2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3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4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5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6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7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8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79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0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1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2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3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4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5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6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7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8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89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0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1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2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3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4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5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6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8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099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0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1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2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3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4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5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6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7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8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09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0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1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2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3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4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5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6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7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8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19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0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1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2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3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4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5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6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7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8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29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0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1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2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3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4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5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6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7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8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39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0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1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2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3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4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5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6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7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8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49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0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1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2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3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4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5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6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7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8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59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0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1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2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3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4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5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6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7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8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69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0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1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2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3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4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5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6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7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8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79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0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1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2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3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4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5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6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7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8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89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0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1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2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3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4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5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6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7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8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199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0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1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2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3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4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5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6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7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8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09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0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1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2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3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4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5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6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7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8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19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0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1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2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3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4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5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6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7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8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29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0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1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2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3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4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5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6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7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8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39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0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1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2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3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4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5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6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7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8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49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0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1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2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3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4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5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6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7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8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59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0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1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2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3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4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5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6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7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8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69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0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1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2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3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4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5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6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7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8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79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0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1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2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3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4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5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6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7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8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89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0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1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2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3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4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5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6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7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8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299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0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1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2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3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4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5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6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7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8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09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0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1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2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3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4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5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6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7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8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19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0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1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2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3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4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5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6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7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8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29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0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1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2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3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4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5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6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7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8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39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0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1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2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3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4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5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6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7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8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49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0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1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2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3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4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5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6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7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8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59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0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1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2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3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4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5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6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7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8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69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0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1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2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3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4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5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6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7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8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79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0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1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2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3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4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5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6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7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8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89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0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1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2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3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4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5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6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7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8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399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0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1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2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3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4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5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6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7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8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09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0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1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2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3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4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5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6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7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8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19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0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1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2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3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4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5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6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7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8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29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0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1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2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3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4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5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6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7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8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39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0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1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2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3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4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5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6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7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8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49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0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1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2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3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4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5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6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7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8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59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0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1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2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3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4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5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6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7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8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69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0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1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2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3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4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5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6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7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8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79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0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1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2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3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4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5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6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7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8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89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0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1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2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3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4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5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6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7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8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499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0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1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2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3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4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5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6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7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8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09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0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1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2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3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4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5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6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7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8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19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0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1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2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3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4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5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6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7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8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29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0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1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2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3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4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5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6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7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8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39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0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1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2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3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4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5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6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7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8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49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0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1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2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3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4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5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6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7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8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59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0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1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2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3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4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5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6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7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8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69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0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1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2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3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4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5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6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7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8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79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0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1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2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3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4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5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6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7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8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89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0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1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2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3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4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5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6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7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8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599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0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1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2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3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4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5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6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7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8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09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0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1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2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3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4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5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6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7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8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19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0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1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2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3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4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5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6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7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8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29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0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1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2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3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4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5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6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7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8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39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0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1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2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3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4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5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6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7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8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49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0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1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2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3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4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5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6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7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8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59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0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1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2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3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4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5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6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7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8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69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0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1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2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3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4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5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6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7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8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79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0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1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2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3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4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5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6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7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8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89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0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1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2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3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4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5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6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7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8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699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0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1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2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3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4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5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6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7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8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09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0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1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2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3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4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5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6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7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8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19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0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1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2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3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4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5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6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7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8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29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0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1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2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3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4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5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6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7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8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39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0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1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2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3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4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5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6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7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8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49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0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1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2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3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4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5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6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7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8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59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0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1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2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3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4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5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6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7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8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69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0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1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2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3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4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5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6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7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8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79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0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1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2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3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4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5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6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7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8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89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0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1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2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3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4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5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6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7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8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799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0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1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2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3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4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5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6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7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8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09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0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1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2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3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4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5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6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7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8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19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0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1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2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3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4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5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6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7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8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29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0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1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2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3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4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5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6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7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8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39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0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1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2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3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4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5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6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7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8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49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0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1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2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3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4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5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6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7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8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59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0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1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2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3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4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5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6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7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8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69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0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1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2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3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4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5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6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7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8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79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0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1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2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3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4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5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6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7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8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89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0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1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2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3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4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5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6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7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8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899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0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1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2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3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4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5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6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7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8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09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0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1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2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3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4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5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6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7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8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19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0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1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2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3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4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5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6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7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8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29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0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1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2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3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4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5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6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7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8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39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0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1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2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3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4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5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13</xdr:row>
      <xdr:rowOff>0</xdr:rowOff>
    </xdr:from>
    <xdr:to>
      <xdr:col>7</xdr:col>
      <xdr:colOff>10477</xdr:colOff>
      <xdr:row>14</xdr:row>
      <xdr:rowOff>38984</xdr:rowOff>
    </xdr:to>
    <xdr:sp macro="" textlink="">
      <xdr:nvSpPr>
        <xdr:cNvPr id="2946" name="Text Box 454"/>
        <xdr:cNvSpPr txBox="1">
          <a:spLocks noChangeArrowheads="1"/>
        </xdr:cNvSpPr>
      </xdr:nvSpPr>
      <xdr:spPr bwMode="auto">
        <a:xfrm>
          <a:off x="5720715" y="8010525"/>
          <a:ext cx="80962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13</xdr:row>
      <xdr:rowOff>0</xdr:rowOff>
    </xdr:from>
    <xdr:to>
      <xdr:col>7</xdr:col>
      <xdr:colOff>10477</xdr:colOff>
      <xdr:row>14</xdr:row>
      <xdr:rowOff>38984</xdr:rowOff>
    </xdr:to>
    <xdr:sp macro="" textlink="">
      <xdr:nvSpPr>
        <xdr:cNvPr id="2947" name="Text Box 454"/>
        <xdr:cNvSpPr txBox="1">
          <a:spLocks noChangeArrowheads="1"/>
        </xdr:cNvSpPr>
      </xdr:nvSpPr>
      <xdr:spPr bwMode="auto">
        <a:xfrm>
          <a:off x="5720715" y="8010525"/>
          <a:ext cx="80962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13</xdr:row>
      <xdr:rowOff>0</xdr:rowOff>
    </xdr:from>
    <xdr:to>
      <xdr:col>7</xdr:col>
      <xdr:colOff>10477</xdr:colOff>
      <xdr:row>14</xdr:row>
      <xdr:rowOff>38984</xdr:rowOff>
    </xdr:to>
    <xdr:sp macro="" textlink="">
      <xdr:nvSpPr>
        <xdr:cNvPr id="2948" name="Text Box 454"/>
        <xdr:cNvSpPr txBox="1">
          <a:spLocks noChangeArrowheads="1"/>
        </xdr:cNvSpPr>
      </xdr:nvSpPr>
      <xdr:spPr bwMode="auto">
        <a:xfrm>
          <a:off x="5720715" y="8010525"/>
          <a:ext cx="80962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49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0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1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2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3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4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5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6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7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8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59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0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1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2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3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4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5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6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7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8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69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0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1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2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3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4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5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6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7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8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79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0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1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2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3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4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5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6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7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8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89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0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1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2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3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4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5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6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7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8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2999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0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1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2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3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4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5" name="Text Box 39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6" name="Text Box 39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7" name="Text Box 40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8" name="Text Box 40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09" name="Text Box 40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0" name="Text Box 40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1" name="Text Box 40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2" name="Text Box 40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3" name="Text Box 40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4" name="Text Box 40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5" name="Text Box 40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6" name="Text Box 40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7" name="Text Box 41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8" name="Text Box 41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19" name="Text Box 41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0" name="Text Box 41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1" name="Text Box 41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2" name="Text Box 41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3" name="Text Box 41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4" name="Text Box 41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5" name="Text Box 41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6" name="Text Box 41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7" name="Text Box 42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8" name="Text Box 42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29" name="Text Box 42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0" name="Text Box 42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1" name="Text Box 42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2" name="Text Box 42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3" name="Text Box 42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4" name="Text Box 42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5" name="Text Box 42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6" name="Text Box 42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7" name="Text Box 43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8" name="Text Box 43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39" name="Text Box 43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0" name="Text Box 43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1" name="Text Box 43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2" name="Text Box 43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3" name="Text Box 43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4" name="Text Box 43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5" name="Text Box 43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6" name="Text Box 43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7" name="Text Box 44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8" name="Text Box 44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49" name="Text Box 44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0" name="Text Box 44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1" name="Text Box 44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2" name="Text Box 445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3" name="Text Box 446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4" name="Text Box 447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5" name="Text Box 448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6" name="Text Box 449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7" name="Text Box 450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8" name="Text Box 451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59" name="Text Box 452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60" name="Text Box 453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76200</xdr:colOff>
      <xdr:row>14</xdr:row>
      <xdr:rowOff>38984</xdr:rowOff>
    </xdr:to>
    <xdr:sp macro="" textlink="">
      <xdr:nvSpPr>
        <xdr:cNvPr id="3061" name="Text Box 454"/>
        <xdr:cNvSpPr txBox="1">
          <a:spLocks noChangeArrowheads="1"/>
        </xdr:cNvSpPr>
      </xdr:nvSpPr>
      <xdr:spPr bwMode="auto">
        <a:xfrm>
          <a:off x="7296150" y="801052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2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3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4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5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6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7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8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69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0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1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2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3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4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5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6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7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8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79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0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1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2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3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4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5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6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7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8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89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0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1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2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3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4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5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6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7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8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099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0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1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2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3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4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5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6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7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8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09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0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1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2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3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4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5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6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7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8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19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0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1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2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3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4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5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6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7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8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29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0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1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2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3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4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5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6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7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8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39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0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1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2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3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4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5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6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7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8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49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0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1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2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3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4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5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6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7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8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59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0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1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2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3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4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5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6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7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8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69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0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1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2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3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4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5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6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7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8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79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0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1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2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3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4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5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6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7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8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89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0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1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2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3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4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5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6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7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8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199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0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1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2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3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4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5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6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7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8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09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0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1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2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3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4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5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6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7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8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19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0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1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2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3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4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5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6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7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8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29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0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1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2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3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4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5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6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7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8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39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0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1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2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3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4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5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6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7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8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49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0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1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2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3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4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5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6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7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8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59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0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1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2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3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4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5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6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7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8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69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0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1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2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3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4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5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6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7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8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79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0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1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2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3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4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5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6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7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8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89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0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1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2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3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4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5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6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7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8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299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0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1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2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3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4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5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6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7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8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09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0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1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2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3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4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5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6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7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8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19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0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1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2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3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4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5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6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7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8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29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0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1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2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3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4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5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6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7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8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39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0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1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2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3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4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5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6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7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8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49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0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1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2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3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4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5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6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7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8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59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0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1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2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3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4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5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6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7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8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69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0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1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2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3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4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5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6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7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8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79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0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1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2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3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4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5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6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7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8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89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0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1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2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3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4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5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6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7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8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399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0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1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2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3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4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5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6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7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8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09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0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1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2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3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4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5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6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7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8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19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0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1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2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3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4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5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6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7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8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29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0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1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2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3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4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5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6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7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8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39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0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1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2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3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4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5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6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7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8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49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0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1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2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3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4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5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6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7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8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59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0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1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2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3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4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5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6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7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8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69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0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1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2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3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4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5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6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7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8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79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0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1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2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3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4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5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6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7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8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89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0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1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2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3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4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5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6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7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8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499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0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1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2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3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4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5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6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7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8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09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0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1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2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3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4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5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6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7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8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19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0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1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2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3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4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5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6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7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8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29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0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1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2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3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4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5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6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7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8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39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0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1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2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3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4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5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6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7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8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49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0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1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2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3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4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5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6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7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8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59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0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1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2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3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4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5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6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7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8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69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0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1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2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3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4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5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6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7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8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79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0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1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2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3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4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5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6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7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8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89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0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1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2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3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4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5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6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7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8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599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0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1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2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3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4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5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6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7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8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09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0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1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2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3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4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5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6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7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8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19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0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1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2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3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4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5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6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7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8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29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0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1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2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3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4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5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6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7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8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39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0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1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2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3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4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5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6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7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8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49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0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1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2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3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4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5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6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7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8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59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0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1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2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3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4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5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6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7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8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69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0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1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2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3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4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5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6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7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8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79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0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1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2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3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4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5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6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7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8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89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0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1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2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3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4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5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6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7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8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699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0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1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2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3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4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5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6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7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8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09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0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1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2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3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4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5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6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7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8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19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0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1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2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3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4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5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6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7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8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29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0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1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2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3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4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5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6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7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8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39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0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1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2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3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4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5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6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7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8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49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0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1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2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3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4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5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6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7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8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59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0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1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2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3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4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5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6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7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8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69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0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1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2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3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4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5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6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7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8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79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0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1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2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3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4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5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6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7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8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89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0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1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2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3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4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5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6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7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8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799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0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1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2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3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4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5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6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7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8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09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0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1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2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3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4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5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6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7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8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19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0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1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2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3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4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5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6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7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8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29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0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1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2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3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4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5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6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7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8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39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0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1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2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3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4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5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6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7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8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49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0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1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2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3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4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5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6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7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8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59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0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1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2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3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4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5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6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7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8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69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0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1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2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3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4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5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6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7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8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79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0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1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2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3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4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5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6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7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8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89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0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1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2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3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4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5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6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7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8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899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0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1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2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3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4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5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6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7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8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09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0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1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2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3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4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5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6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7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8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19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0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1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2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3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4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5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6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7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8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29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0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1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2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3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4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5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6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7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8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39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0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1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2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3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4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5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6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7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8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49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0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1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2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3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4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5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6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7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8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59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0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1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2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3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4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5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81846</xdr:rowOff>
    </xdr:to>
    <xdr:sp macro="" textlink="">
      <xdr:nvSpPr>
        <xdr:cNvPr id="3966" name="Text Box 454"/>
        <xdr:cNvSpPr txBox="1">
          <a:spLocks noChangeArrowheads="1"/>
        </xdr:cNvSpPr>
      </xdr:nvSpPr>
      <xdr:spPr bwMode="auto">
        <a:xfrm>
          <a:off x="5720715" y="9324975"/>
          <a:ext cx="80962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81846</xdr:rowOff>
    </xdr:to>
    <xdr:sp macro="" textlink="">
      <xdr:nvSpPr>
        <xdr:cNvPr id="3967" name="Text Box 454"/>
        <xdr:cNvSpPr txBox="1">
          <a:spLocks noChangeArrowheads="1"/>
        </xdr:cNvSpPr>
      </xdr:nvSpPr>
      <xdr:spPr bwMode="auto">
        <a:xfrm>
          <a:off x="5720715" y="9324975"/>
          <a:ext cx="80962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81846</xdr:rowOff>
    </xdr:to>
    <xdr:sp macro="" textlink="">
      <xdr:nvSpPr>
        <xdr:cNvPr id="3968" name="Text Box 454"/>
        <xdr:cNvSpPr txBox="1">
          <a:spLocks noChangeArrowheads="1"/>
        </xdr:cNvSpPr>
      </xdr:nvSpPr>
      <xdr:spPr bwMode="auto">
        <a:xfrm>
          <a:off x="5720715" y="9324975"/>
          <a:ext cx="80962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69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0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1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2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3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4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5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6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7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8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79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0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1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2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3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4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5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6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7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8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89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0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1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2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3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4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5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6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7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8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3999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0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1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2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3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4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5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6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7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8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09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0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1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2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3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4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5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6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7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8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19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0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1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2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3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4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5" name="Text Box 39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6" name="Text Box 39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7" name="Text Box 40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8" name="Text Box 40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29" name="Text Box 40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0" name="Text Box 40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1" name="Text Box 40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2" name="Text Box 40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3" name="Text Box 40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4" name="Text Box 40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5" name="Text Box 40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6" name="Text Box 40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7" name="Text Box 41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8" name="Text Box 41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39" name="Text Box 41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0" name="Text Box 41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1" name="Text Box 41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2" name="Text Box 41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3" name="Text Box 41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4" name="Text Box 41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5" name="Text Box 41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6" name="Text Box 41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7" name="Text Box 42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8" name="Text Box 42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49" name="Text Box 42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0" name="Text Box 42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1" name="Text Box 42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2" name="Text Box 42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3" name="Text Box 42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4" name="Text Box 42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5" name="Text Box 42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6" name="Text Box 42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7" name="Text Box 43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8" name="Text Box 43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59" name="Text Box 43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0" name="Text Box 43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1" name="Text Box 43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2" name="Text Box 43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3" name="Text Box 43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4" name="Text Box 43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5" name="Text Box 43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6" name="Text Box 43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7" name="Text Box 44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8" name="Text Box 44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69" name="Text Box 44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0" name="Text Box 44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1" name="Text Box 44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2" name="Text Box 445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3" name="Text Box 446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4" name="Text Box 447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5" name="Text Box 448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6" name="Text Box 449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7" name="Text Box 450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8" name="Text Box 451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79" name="Text Box 452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80" name="Text Box 453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81846</xdr:rowOff>
    </xdr:to>
    <xdr:sp macro="" textlink="">
      <xdr:nvSpPr>
        <xdr:cNvPr id="4081" name="Text Box 454"/>
        <xdr:cNvSpPr txBox="1">
          <a:spLocks noChangeArrowheads="1"/>
        </xdr:cNvSpPr>
      </xdr:nvSpPr>
      <xdr:spPr bwMode="auto">
        <a:xfrm>
          <a:off x="7296150" y="9324975"/>
          <a:ext cx="76200" cy="30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2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3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4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5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6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7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8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89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0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1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2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3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4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5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6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7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8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099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0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1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2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3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4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5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6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7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8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09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0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1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2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3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4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5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6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7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8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19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0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1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2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3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4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5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6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7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4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5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6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7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8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39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0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1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2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3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4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5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6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7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8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49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0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1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2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3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4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5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6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7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8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59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0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1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2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3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4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5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6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7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8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69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0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1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2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3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4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5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6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7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8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79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0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1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2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3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4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5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6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7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8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89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0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1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2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3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4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5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6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7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8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199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0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1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2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3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4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5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6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7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8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09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0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1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2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3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4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5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6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7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8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19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0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1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2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3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4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5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6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7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8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29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0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1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2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3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4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5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6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7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8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39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0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1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2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3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4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5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6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7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8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49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0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1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2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3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4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5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6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7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8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59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0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1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2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3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4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5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6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7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8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69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0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1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2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3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4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5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6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7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8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79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0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1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2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3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4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5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6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7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8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89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0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1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2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3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4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5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6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7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8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299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0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1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2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3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4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5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6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7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8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09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0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1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2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3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4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5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6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7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8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19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0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1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2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3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4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1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2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3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4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5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6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7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8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39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0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1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2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3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4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5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6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7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8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49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0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1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2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3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4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5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6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7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8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59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0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1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2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3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4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5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6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7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8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69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0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1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2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3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4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5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6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7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8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79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0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1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2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3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4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5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6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7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8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89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0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1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2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3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4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5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6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7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8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399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0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1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2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3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4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5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6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7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8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09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0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1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2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3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4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5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6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7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8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19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0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1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2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3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4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5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6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7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8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29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0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1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2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3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4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5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6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7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8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39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0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1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2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3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4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5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6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7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8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49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0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1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2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3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4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5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6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7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8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59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0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1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2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3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4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5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6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7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8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69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0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1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2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3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4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5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6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7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8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79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0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1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2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3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4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5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6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7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8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89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0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1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2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3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4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5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6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7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8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499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0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1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2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3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4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5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6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7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8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09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0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1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2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3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4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5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6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7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8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19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0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1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2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3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4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5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6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7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8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29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0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1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2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3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4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5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6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7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8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39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0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1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2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3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4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5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6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7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8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49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0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1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2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3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4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5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6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7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8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59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0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1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2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3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4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5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6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7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8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69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0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1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2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3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4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5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6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7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8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79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0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1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2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3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4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5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6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7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8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89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0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1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2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3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4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5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6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7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8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599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0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1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2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3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4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5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6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7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8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09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0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1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2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3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4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5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6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7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8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19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0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1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2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3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4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5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6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7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8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29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0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1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2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3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4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5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6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7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8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39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0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1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2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3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4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5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6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7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8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49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0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1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2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3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4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5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6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7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8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59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0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1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2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3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4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5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6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7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8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69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0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1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2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3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4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5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6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7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8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79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0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1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2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3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4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5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6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7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8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89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0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1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2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3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4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5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6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7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8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699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0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1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2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3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4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5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6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7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8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09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0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1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2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3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4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5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6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7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8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19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0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1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2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3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4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5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6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7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8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29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0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1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2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3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4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5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6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7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8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39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0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1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2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3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4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5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6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7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8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49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0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1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2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3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4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5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6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7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8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59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0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1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2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3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4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5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6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7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8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69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0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1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2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3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4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5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6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7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8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79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0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1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2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3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4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5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6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7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8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89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0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1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2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3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4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5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6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7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8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799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0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1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2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3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4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5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6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7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8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09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0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1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2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3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4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5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6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7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8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19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0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1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2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3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4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5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6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7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8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29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0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1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2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3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4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5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6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7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8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39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0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1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2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3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4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5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6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7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8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49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0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1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2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3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4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5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6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7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8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59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0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1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2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3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4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5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6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7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8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69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0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1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2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3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4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5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6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7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8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79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0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1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2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3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4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5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6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7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8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89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0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1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2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3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4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5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6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7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8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899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0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1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2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3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4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5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6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7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8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09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0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1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2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3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4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5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6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7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8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19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0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1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2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3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4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5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6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7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8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29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0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1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2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3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4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5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6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7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8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39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0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1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2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3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4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5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6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7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8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49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0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1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2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3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4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5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6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7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8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59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0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1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2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3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4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5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6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7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8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69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0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1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2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3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4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5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6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7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8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79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0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1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2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3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4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5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24696</xdr:rowOff>
    </xdr:to>
    <xdr:sp macro="" textlink="">
      <xdr:nvSpPr>
        <xdr:cNvPr id="4986" name="Text Box 454"/>
        <xdr:cNvSpPr txBox="1">
          <a:spLocks noChangeArrowheads="1"/>
        </xdr:cNvSpPr>
      </xdr:nvSpPr>
      <xdr:spPr bwMode="auto">
        <a:xfrm>
          <a:off x="5720715" y="9324975"/>
          <a:ext cx="80962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24696</xdr:rowOff>
    </xdr:to>
    <xdr:sp macro="" textlink="">
      <xdr:nvSpPr>
        <xdr:cNvPr id="4987" name="Text Box 454"/>
        <xdr:cNvSpPr txBox="1">
          <a:spLocks noChangeArrowheads="1"/>
        </xdr:cNvSpPr>
      </xdr:nvSpPr>
      <xdr:spPr bwMode="auto">
        <a:xfrm>
          <a:off x="5720715" y="9324975"/>
          <a:ext cx="80962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7</xdr:col>
      <xdr:colOff>10477</xdr:colOff>
      <xdr:row>25</xdr:row>
      <xdr:rowOff>24696</xdr:rowOff>
    </xdr:to>
    <xdr:sp macro="" textlink="">
      <xdr:nvSpPr>
        <xdr:cNvPr id="4988" name="Text Box 454"/>
        <xdr:cNvSpPr txBox="1">
          <a:spLocks noChangeArrowheads="1"/>
        </xdr:cNvSpPr>
      </xdr:nvSpPr>
      <xdr:spPr bwMode="auto">
        <a:xfrm>
          <a:off x="5720715" y="9324975"/>
          <a:ext cx="80962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89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0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1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2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3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4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5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6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7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8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4999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0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1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2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3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4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5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6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7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8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09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0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1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2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3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4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5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6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7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8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19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0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1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2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3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4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5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6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7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8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29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0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1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2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3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4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5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6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7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8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39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0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1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2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3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4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5" name="Text Box 39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6" name="Text Box 39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7" name="Text Box 40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8" name="Text Box 40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49" name="Text Box 40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0" name="Text Box 40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1" name="Text Box 40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2" name="Text Box 40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3" name="Text Box 40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4" name="Text Box 40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5" name="Text Box 40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6" name="Text Box 40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7" name="Text Box 41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8" name="Text Box 41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59" name="Text Box 41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0" name="Text Box 41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1" name="Text Box 41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2" name="Text Box 41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3" name="Text Box 41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4" name="Text Box 41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5" name="Text Box 41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6" name="Text Box 41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7" name="Text Box 42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8" name="Text Box 42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69" name="Text Box 42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0" name="Text Box 42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1" name="Text Box 42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2" name="Text Box 42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3" name="Text Box 42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4" name="Text Box 42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5" name="Text Box 42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6" name="Text Box 42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7" name="Text Box 43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8" name="Text Box 43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79" name="Text Box 43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0" name="Text Box 43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1" name="Text Box 43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2" name="Text Box 43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3" name="Text Box 43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4" name="Text Box 43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5" name="Text Box 43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6" name="Text Box 43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7" name="Text Box 44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8" name="Text Box 44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89" name="Text Box 44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0" name="Text Box 44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1" name="Text Box 44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2" name="Text Box 445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3" name="Text Box 446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4" name="Text Box 447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5" name="Text Box 448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6" name="Text Box 449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7" name="Text Box 450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8" name="Text Box 451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099" name="Text Box 452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100" name="Text Box 453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24696</xdr:rowOff>
    </xdr:to>
    <xdr:sp macro="" textlink="">
      <xdr:nvSpPr>
        <xdr:cNvPr id="5101" name="Text Box 454"/>
        <xdr:cNvSpPr txBox="1">
          <a:spLocks noChangeArrowheads="1"/>
        </xdr:cNvSpPr>
      </xdr:nvSpPr>
      <xdr:spPr bwMode="auto">
        <a:xfrm>
          <a:off x="7296150" y="9324975"/>
          <a:ext cx="76200" cy="243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2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3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4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5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6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7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8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09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0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1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2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3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4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5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6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7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8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19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0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1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2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3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4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5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6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7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8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29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0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1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2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3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4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5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6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7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8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39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0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1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2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3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4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5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6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7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8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49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0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1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2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3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4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5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6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7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8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59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0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1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2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3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4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5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6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7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8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69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0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1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2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3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4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5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6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7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8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79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0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1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2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3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4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5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6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7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8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89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0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1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2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3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4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5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6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7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8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199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0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1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2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3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4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5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6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7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8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09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0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1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2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3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4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5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6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7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8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19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0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1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2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3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4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5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6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7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8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29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0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1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2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3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4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5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6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7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8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39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0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1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2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3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4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5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6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7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8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49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0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1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2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3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4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5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6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7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8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59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0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1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2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3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4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5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6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7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8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69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0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1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2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3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4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5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6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7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8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79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0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1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2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3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4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5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6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7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8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89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0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1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2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3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4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5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6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7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8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299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0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1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2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3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4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5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6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7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8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09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0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1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2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3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4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5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6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7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8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19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0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1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2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3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4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5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6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7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8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29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0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1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2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3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4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5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6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7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8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39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0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1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2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3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4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5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6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7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8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49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0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1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2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3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4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5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6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7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8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59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0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1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2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3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4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5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6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7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8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69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0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1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2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3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4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5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6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7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8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79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0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1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2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3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4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5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6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7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8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89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0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1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2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3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4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5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6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7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8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399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0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1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2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3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4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5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6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7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8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09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0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1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2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3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4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5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6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7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8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19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0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1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2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3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4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5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6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7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8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29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0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1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2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3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4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5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6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7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8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39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0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1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2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3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4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5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6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7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8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49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0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1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2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3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4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5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6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7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8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59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0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1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2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3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4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5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6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7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8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69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0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1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2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3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4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5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6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7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8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79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0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1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2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3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4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5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6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7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8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89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0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1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2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3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4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5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6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7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8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499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0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1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2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3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4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5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6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7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8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09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0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1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2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3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4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5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6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7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8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19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0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1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2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3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4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5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6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7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8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29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0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1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2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3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4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5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6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7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8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39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0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1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2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3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4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5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6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7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8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49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0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1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2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3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4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5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6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7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8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59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0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1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2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3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4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5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6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7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8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69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0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1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2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3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4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5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6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7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8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79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0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1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2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3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4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5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6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7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8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89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0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1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2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3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4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5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6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7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8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599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0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1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2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3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4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5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6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7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8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09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0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1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2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3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4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5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6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7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8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19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0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1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2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3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4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5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6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7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8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29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0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1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2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3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4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5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6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7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8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39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0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1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2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3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4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5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6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7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8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49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0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1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2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3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4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5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6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7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8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59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0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1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2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3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4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5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6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7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8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69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0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1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2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3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4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5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6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7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8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79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0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1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2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3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4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5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6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7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8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89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0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1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2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3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4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5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6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7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8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699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0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1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2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3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4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5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6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7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8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09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0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1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2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3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4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5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6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7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8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19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0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1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2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3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4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5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6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7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8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29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0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1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2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3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4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5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6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7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8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39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0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1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2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3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4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5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6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7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8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49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0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1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2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3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4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5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6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7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8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59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0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1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2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3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4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5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6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7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8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69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0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1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2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3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4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5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6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7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8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79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0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1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2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3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4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5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6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7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8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89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0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1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2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3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4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5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6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7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8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799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0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1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2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3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4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5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6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7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8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09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0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1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2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3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4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5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6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7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8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19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0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1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2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3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4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5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6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7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8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29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0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1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2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3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4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5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6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7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8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39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0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1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2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3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4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5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6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7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8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49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0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1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2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3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4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5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6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7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8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59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0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1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2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3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4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5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6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7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8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69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0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1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2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3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4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5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6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7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8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79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0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1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2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3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4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5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6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7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8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89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0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1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2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3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4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5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6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7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8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899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0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1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2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3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4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5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6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7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8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09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0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1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2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3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4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5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6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7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8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19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0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1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2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3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4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5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6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7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8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29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0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1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2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3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4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5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6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7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8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39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0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1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2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3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4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5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6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7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8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49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0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1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2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3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4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5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6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7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8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59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0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1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2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3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4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5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6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7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8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69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0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1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2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3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4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5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6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7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8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79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0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1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2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3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4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5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6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7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8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89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0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1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2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3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4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5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6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7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8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5999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0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1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2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3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4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5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7</xdr:col>
      <xdr:colOff>10477</xdr:colOff>
      <xdr:row>22</xdr:row>
      <xdr:rowOff>58035</xdr:rowOff>
    </xdr:to>
    <xdr:sp macro="" textlink="">
      <xdr:nvSpPr>
        <xdr:cNvPr id="6006" name="Text Box 454"/>
        <xdr:cNvSpPr txBox="1">
          <a:spLocks noChangeArrowheads="1"/>
        </xdr:cNvSpPr>
      </xdr:nvSpPr>
      <xdr:spPr bwMode="auto">
        <a:xfrm>
          <a:off x="5720715" y="7286625"/>
          <a:ext cx="80962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7</xdr:col>
      <xdr:colOff>10477</xdr:colOff>
      <xdr:row>22</xdr:row>
      <xdr:rowOff>58035</xdr:rowOff>
    </xdr:to>
    <xdr:sp macro="" textlink="">
      <xdr:nvSpPr>
        <xdr:cNvPr id="6007" name="Text Box 454"/>
        <xdr:cNvSpPr txBox="1">
          <a:spLocks noChangeArrowheads="1"/>
        </xdr:cNvSpPr>
      </xdr:nvSpPr>
      <xdr:spPr bwMode="auto">
        <a:xfrm>
          <a:off x="5720715" y="7286625"/>
          <a:ext cx="80962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7</xdr:col>
      <xdr:colOff>10477</xdr:colOff>
      <xdr:row>22</xdr:row>
      <xdr:rowOff>58035</xdr:rowOff>
    </xdr:to>
    <xdr:sp macro="" textlink="">
      <xdr:nvSpPr>
        <xdr:cNvPr id="6008" name="Text Box 454"/>
        <xdr:cNvSpPr txBox="1">
          <a:spLocks noChangeArrowheads="1"/>
        </xdr:cNvSpPr>
      </xdr:nvSpPr>
      <xdr:spPr bwMode="auto">
        <a:xfrm>
          <a:off x="5720715" y="7286625"/>
          <a:ext cx="80962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09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0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1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2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3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4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5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6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7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8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19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0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1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2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3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4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5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6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7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8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29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0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1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2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3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4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5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6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7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8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39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0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1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2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3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4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5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6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7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8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49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0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1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2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3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4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5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6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7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8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59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0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1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2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3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4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5" name="Text Box 39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6" name="Text Box 39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7" name="Text Box 40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8" name="Text Box 40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69" name="Text Box 40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0" name="Text Box 40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1" name="Text Box 40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2" name="Text Box 40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3" name="Text Box 40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4" name="Text Box 40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5" name="Text Box 40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6" name="Text Box 40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7" name="Text Box 41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8" name="Text Box 41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79" name="Text Box 41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0" name="Text Box 41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1" name="Text Box 41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2" name="Text Box 41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3" name="Text Box 41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4" name="Text Box 41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5" name="Text Box 41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6" name="Text Box 41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7" name="Text Box 42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8" name="Text Box 42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89" name="Text Box 42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0" name="Text Box 42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1" name="Text Box 42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2" name="Text Box 42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3" name="Text Box 42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4" name="Text Box 42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5" name="Text Box 42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6" name="Text Box 42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7" name="Text Box 43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8" name="Text Box 43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099" name="Text Box 43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0" name="Text Box 43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1" name="Text Box 43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2" name="Text Box 43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3" name="Text Box 43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4" name="Text Box 43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5" name="Text Box 43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6" name="Text Box 43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7" name="Text Box 44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8" name="Text Box 44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09" name="Text Box 44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0" name="Text Box 44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1" name="Text Box 44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2" name="Text Box 445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3" name="Text Box 446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4" name="Text Box 447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5" name="Text Box 448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6" name="Text Box 449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7" name="Text Box 450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8" name="Text Box 451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19" name="Text Box 452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20" name="Text Box 453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58035</xdr:rowOff>
    </xdr:to>
    <xdr:sp macro="" textlink="">
      <xdr:nvSpPr>
        <xdr:cNvPr id="6121" name="Text Box 454"/>
        <xdr:cNvSpPr txBox="1">
          <a:spLocks noChangeArrowheads="1"/>
        </xdr:cNvSpPr>
      </xdr:nvSpPr>
      <xdr:spPr bwMode="auto">
        <a:xfrm>
          <a:off x="7296150" y="7286625"/>
          <a:ext cx="76200" cy="248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AK76"/>
  <sheetViews>
    <sheetView tabSelected="1" view="pageBreakPreview" zoomScaleNormal="100" zoomScaleSheetLayoutView="100" workbookViewId="0">
      <selection activeCell="AJ3" sqref="AJ3:AJ4"/>
    </sheetView>
  </sheetViews>
  <sheetFormatPr defaultColWidth="9.140625" defaultRowHeight="12.75"/>
  <cols>
    <col min="1" max="1" width="5.28515625" style="111" customWidth="1"/>
    <col min="2" max="2" width="10.7109375" style="1" customWidth="1"/>
    <col min="3" max="3" width="69.42578125" style="1" customWidth="1"/>
    <col min="4" max="4" width="5" style="1" customWidth="1"/>
    <col min="5" max="5" width="5.5703125" style="1" customWidth="1"/>
    <col min="6" max="7" width="6.140625" style="1" customWidth="1"/>
    <col min="8" max="9" width="5.85546875" style="1" customWidth="1"/>
    <col min="10" max="10" width="7.42578125" style="1" customWidth="1"/>
    <col min="11" max="11" width="7.7109375" style="1" customWidth="1"/>
    <col min="12" max="15" width="5.85546875" style="1" customWidth="1"/>
    <col min="16" max="16" width="7.5703125" style="1" customWidth="1"/>
    <col min="17" max="17" width="7.85546875" style="1" customWidth="1"/>
    <col min="18" max="18" width="5.85546875" style="1" customWidth="1"/>
    <col min="19" max="19" width="7.85546875" style="1" customWidth="1"/>
    <col min="20" max="23" width="5.85546875" style="1" customWidth="1"/>
    <col min="24" max="24" width="9.5703125" style="1" customWidth="1"/>
    <col min="25" max="26" width="9.7109375" style="1" customWidth="1"/>
    <col min="27" max="27" width="9" style="1" customWidth="1"/>
    <col min="28" max="28" width="9.5703125" style="353" customWidth="1"/>
    <col min="29" max="29" width="8.42578125" style="353" customWidth="1"/>
    <col min="30" max="30" width="9.7109375" style="1" customWidth="1"/>
    <col min="31" max="31" width="8.42578125" style="1" customWidth="1"/>
    <col min="32" max="32" width="11.140625" style="1" customWidth="1"/>
    <col min="33" max="33" width="11" style="1" customWidth="1"/>
    <col min="34" max="34" width="9.140625" style="1"/>
    <col min="35" max="35" width="9" style="1" customWidth="1"/>
    <col min="36" max="36" width="7.42578125" style="1" customWidth="1"/>
    <col min="37" max="37" width="6.5703125" style="1" customWidth="1"/>
    <col min="38" max="16384" width="9.140625" style="1"/>
  </cols>
  <sheetData>
    <row r="1" spans="1:37">
      <c r="A1" s="70" t="s">
        <v>0</v>
      </c>
    </row>
    <row r="2" spans="1:37" ht="13.5" thickBot="1">
      <c r="A2" s="70" t="s">
        <v>1</v>
      </c>
    </row>
    <row r="3" spans="1:37" s="71" customFormat="1" ht="45" customHeight="1">
      <c r="A3" s="529" t="s">
        <v>2</v>
      </c>
      <c r="B3" s="531" t="s">
        <v>146</v>
      </c>
      <c r="C3" s="523" t="s">
        <v>69</v>
      </c>
      <c r="D3" s="521" t="s">
        <v>70</v>
      </c>
      <c r="E3" s="521" t="s">
        <v>71</v>
      </c>
      <c r="F3" s="521" t="s">
        <v>72</v>
      </c>
      <c r="G3" s="521" t="s">
        <v>73</v>
      </c>
      <c r="H3" s="528" t="s">
        <v>147</v>
      </c>
      <c r="I3" s="528"/>
      <c r="J3" s="528"/>
      <c r="K3" s="528"/>
      <c r="L3" s="528" t="s">
        <v>148</v>
      </c>
      <c r="M3" s="528"/>
      <c r="N3" s="528"/>
      <c r="O3" s="528"/>
      <c r="P3" s="528" t="s">
        <v>149</v>
      </c>
      <c r="Q3" s="528"/>
      <c r="R3" s="528"/>
      <c r="S3" s="528"/>
      <c r="T3" s="528" t="s">
        <v>150</v>
      </c>
      <c r="U3" s="528"/>
      <c r="V3" s="528"/>
      <c r="W3" s="528"/>
      <c r="X3" s="523" t="s">
        <v>7</v>
      </c>
      <c r="Y3" s="523"/>
      <c r="Z3" s="523"/>
      <c r="AA3" s="523"/>
      <c r="AB3" s="523"/>
      <c r="AC3" s="523"/>
      <c r="AD3" s="524" t="s">
        <v>8</v>
      </c>
      <c r="AE3" s="521" t="s">
        <v>9</v>
      </c>
      <c r="AF3" s="523" t="s">
        <v>151</v>
      </c>
      <c r="AG3" s="523"/>
      <c r="AH3" s="523" t="s">
        <v>152</v>
      </c>
      <c r="AI3" s="523"/>
      <c r="AJ3" s="524" t="s">
        <v>12</v>
      </c>
      <c r="AK3" s="526" t="s">
        <v>13</v>
      </c>
    </row>
    <row r="4" spans="1:37" s="71" customFormat="1" ht="75.75" customHeight="1" thickBot="1">
      <c r="A4" s="530"/>
      <c r="B4" s="532"/>
      <c r="C4" s="533"/>
      <c r="D4" s="522"/>
      <c r="E4" s="522"/>
      <c r="F4" s="522"/>
      <c r="G4" s="522"/>
      <c r="H4" s="298" t="s">
        <v>22</v>
      </c>
      <c r="I4" s="298" t="s">
        <v>23</v>
      </c>
      <c r="J4" s="298" t="s">
        <v>24</v>
      </c>
      <c r="K4" s="298" t="s">
        <v>25</v>
      </c>
      <c r="L4" s="298" t="s">
        <v>22</v>
      </c>
      <c r="M4" s="298" t="s">
        <v>23</v>
      </c>
      <c r="N4" s="298" t="s">
        <v>24</v>
      </c>
      <c r="O4" s="298" t="s">
        <v>25</v>
      </c>
      <c r="P4" s="298" t="s">
        <v>22</v>
      </c>
      <c r="Q4" s="298" t="s">
        <v>23</v>
      </c>
      <c r="R4" s="298" t="s">
        <v>24</v>
      </c>
      <c r="S4" s="298" t="s">
        <v>25</v>
      </c>
      <c r="T4" s="298" t="s">
        <v>22</v>
      </c>
      <c r="U4" s="298" t="s">
        <v>23</v>
      </c>
      <c r="V4" s="298" t="s">
        <v>24</v>
      </c>
      <c r="W4" s="298" t="s">
        <v>25</v>
      </c>
      <c r="X4" s="298" t="s">
        <v>22</v>
      </c>
      <c r="Y4" s="299" t="s">
        <v>23</v>
      </c>
      <c r="Z4" s="299" t="s">
        <v>24</v>
      </c>
      <c r="AA4" s="299" t="s">
        <v>25</v>
      </c>
      <c r="AB4" s="300" t="s">
        <v>16</v>
      </c>
      <c r="AC4" s="300" t="s">
        <v>17</v>
      </c>
      <c r="AD4" s="525"/>
      <c r="AE4" s="522"/>
      <c r="AF4" s="299" t="s">
        <v>18</v>
      </c>
      <c r="AG4" s="299" t="s">
        <v>19</v>
      </c>
      <c r="AH4" s="299" t="s">
        <v>20</v>
      </c>
      <c r="AI4" s="299" t="s">
        <v>21</v>
      </c>
      <c r="AJ4" s="525"/>
      <c r="AK4" s="527"/>
    </row>
    <row r="5" spans="1:37" s="71" customFormat="1" ht="13.5" thickBot="1">
      <c r="A5" s="347">
        <v>1</v>
      </c>
      <c r="B5" s="348">
        <v>2</v>
      </c>
      <c r="C5" s="349">
        <v>3</v>
      </c>
      <c r="D5" s="350">
        <v>4</v>
      </c>
      <c r="E5" s="350">
        <v>5</v>
      </c>
      <c r="F5" s="350">
        <v>6</v>
      </c>
      <c r="G5" s="350">
        <v>7</v>
      </c>
      <c r="H5" s="350">
        <v>8</v>
      </c>
      <c r="I5" s="350">
        <v>9</v>
      </c>
      <c r="J5" s="350">
        <v>10</v>
      </c>
      <c r="K5" s="350">
        <v>11</v>
      </c>
      <c r="L5" s="348">
        <v>12</v>
      </c>
      <c r="M5" s="349">
        <v>13</v>
      </c>
      <c r="N5" s="350">
        <v>14</v>
      </c>
      <c r="O5" s="350">
        <v>15</v>
      </c>
      <c r="P5" s="349">
        <v>16</v>
      </c>
      <c r="Q5" s="350">
        <v>17</v>
      </c>
      <c r="R5" s="350">
        <v>18</v>
      </c>
      <c r="S5" s="350">
        <v>19</v>
      </c>
      <c r="T5" s="350">
        <v>20</v>
      </c>
      <c r="U5" s="350">
        <v>21</v>
      </c>
      <c r="V5" s="350">
        <v>22</v>
      </c>
      <c r="W5" s="350">
        <v>23</v>
      </c>
      <c r="X5" s="350">
        <v>24</v>
      </c>
      <c r="Y5" s="348">
        <v>25</v>
      </c>
      <c r="Z5" s="349">
        <v>26</v>
      </c>
      <c r="AA5" s="350">
        <v>27</v>
      </c>
      <c r="AB5" s="348">
        <v>28</v>
      </c>
      <c r="AC5" s="348">
        <v>29</v>
      </c>
      <c r="AD5" s="350">
        <v>30</v>
      </c>
      <c r="AE5" s="350">
        <v>31</v>
      </c>
      <c r="AF5" s="348">
        <v>32</v>
      </c>
      <c r="AG5" s="349">
        <v>33</v>
      </c>
      <c r="AH5" s="350">
        <v>34</v>
      </c>
      <c r="AI5" s="350">
        <v>35</v>
      </c>
      <c r="AJ5" s="350">
        <v>36</v>
      </c>
      <c r="AK5" s="351">
        <v>37</v>
      </c>
    </row>
    <row r="6" spans="1:37" s="71" customFormat="1">
      <c r="A6" s="295"/>
      <c r="B6" s="296"/>
      <c r="C6" s="346" t="s">
        <v>26</v>
      </c>
      <c r="D6" s="295"/>
      <c r="E6" s="295"/>
      <c r="F6" s="295"/>
      <c r="G6" s="295"/>
      <c r="H6" s="295"/>
      <c r="I6" s="295"/>
      <c r="J6" s="295"/>
      <c r="K6" s="295"/>
      <c r="L6" s="296"/>
      <c r="M6" s="297"/>
      <c r="N6" s="295"/>
      <c r="O6" s="295"/>
      <c r="P6" s="297"/>
      <c r="Q6" s="295"/>
      <c r="R6" s="295"/>
      <c r="S6" s="295"/>
      <c r="T6" s="295"/>
      <c r="U6" s="295"/>
      <c r="V6" s="295"/>
      <c r="W6" s="295"/>
      <c r="X6" s="295"/>
      <c r="Y6" s="296"/>
      <c r="Z6" s="297"/>
      <c r="AA6" s="295"/>
      <c r="AB6" s="354"/>
      <c r="AC6" s="354"/>
      <c r="AD6" s="295"/>
      <c r="AE6" s="295"/>
      <c r="AF6" s="296"/>
      <c r="AG6" s="297"/>
      <c r="AH6" s="295"/>
      <c r="AI6" s="295"/>
      <c r="AJ6" s="295"/>
      <c r="AK6" s="295"/>
    </row>
    <row r="7" spans="1:37" s="78" customFormat="1" ht="15.75" customHeight="1">
      <c r="A7" s="72"/>
      <c r="B7" s="73"/>
      <c r="C7" s="74" t="s">
        <v>202</v>
      </c>
      <c r="D7" s="72"/>
      <c r="E7" s="72"/>
      <c r="F7" s="72"/>
      <c r="G7" s="72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6"/>
      <c r="Z7" s="76"/>
      <c r="AA7" s="76"/>
      <c r="AB7" s="77"/>
      <c r="AC7" s="77"/>
      <c r="AD7" s="72"/>
      <c r="AE7" s="72"/>
      <c r="AF7" s="72"/>
      <c r="AG7" s="72"/>
      <c r="AH7" s="72"/>
      <c r="AI7" s="72"/>
      <c r="AJ7" s="72"/>
      <c r="AK7" s="72"/>
    </row>
    <row r="8" spans="1:37" s="78" customFormat="1" ht="15.75" customHeight="1">
      <c r="A8" s="72"/>
      <c r="B8" s="73"/>
      <c r="C8" s="74" t="s">
        <v>27</v>
      </c>
      <c r="D8" s="72"/>
      <c r="E8" s="72"/>
      <c r="F8" s="72"/>
      <c r="G8" s="72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6"/>
      <c r="Z8" s="76"/>
      <c r="AA8" s="76"/>
      <c r="AB8" s="77"/>
      <c r="AC8" s="77"/>
      <c r="AD8" s="72"/>
      <c r="AE8" s="72"/>
      <c r="AF8" s="72"/>
      <c r="AG8" s="72"/>
      <c r="AH8" s="72"/>
      <c r="AI8" s="72"/>
      <c r="AJ8" s="72"/>
      <c r="AK8" s="72"/>
    </row>
    <row r="9" spans="1:37" s="78" customFormat="1" ht="15.75" customHeight="1">
      <c r="A9" s="72"/>
      <c r="B9" s="73"/>
      <c r="C9" s="74" t="s">
        <v>153</v>
      </c>
      <c r="D9" s="72"/>
      <c r="E9" s="72"/>
      <c r="F9" s="72"/>
      <c r="G9" s="72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7"/>
      <c r="AC9" s="77"/>
      <c r="AD9" s="72"/>
      <c r="AE9" s="72"/>
      <c r="AF9" s="72"/>
      <c r="AG9" s="72"/>
      <c r="AH9" s="72"/>
      <c r="AI9" s="72"/>
      <c r="AJ9" s="72"/>
      <c r="AK9" s="72"/>
    </row>
    <row r="10" spans="1:37" s="78" customFormat="1" ht="15.75" customHeight="1">
      <c r="A10" s="72"/>
      <c r="B10" s="73"/>
      <c r="C10" s="74" t="s">
        <v>154</v>
      </c>
      <c r="D10" s="72"/>
      <c r="E10" s="72"/>
      <c r="F10" s="72"/>
      <c r="G10" s="72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76"/>
      <c r="AA10" s="76"/>
      <c r="AB10" s="77"/>
      <c r="AC10" s="77"/>
      <c r="AD10" s="72"/>
      <c r="AE10" s="72"/>
      <c r="AF10" s="72"/>
      <c r="AG10" s="72"/>
      <c r="AH10" s="72"/>
      <c r="AI10" s="72"/>
      <c r="AJ10" s="72"/>
      <c r="AK10" s="72"/>
    </row>
    <row r="11" spans="1:37" s="78" customFormat="1" ht="15.75" customHeight="1">
      <c r="A11" s="79">
        <v>1</v>
      </c>
      <c r="B11" s="73" t="s">
        <v>155</v>
      </c>
      <c r="C11" s="80" t="s">
        <v>156</v>
      </c>
      <c r="D11" s="72" t="s">
        <v>31</v>
      </c>
      <c r="E11" s="72" t="s">
        <v>38</v>
      </c>
      <c r="F11" s="72" t="s">
        <v>38</v>
      </c>
      <c r="G11" s="72" t="s">
        <v>38</v>
      </c>
      <c r="H11" s="75"/>
      <c r="I11" s="75"/>
      <c r="J11" s="75"/>
      <c r="K11" s="75">
        <f t="shared" ref="K11:K60" si="0">H11+I11+J11</f>
        <v>0</v>
      </c>
      <c r="L11" s="81"/>
      <c r="M11" s="75"/>
      <c r="N11" s="75"/>
      <c r="O11" s="75">
        <f>L11+M11+N11</f>
        <v>0</v>
      </c>
      <c r="P11" s="82">
        <v>204800</v>
      </c>
      <c r="Q11" s="75"/>
      <c r="R11" s="75"/>
      <c r="S11" s="75">
        <f>P11+Q11+R11</f>
        <v>204800</v>
      </c>
      <c r="T11" s="81"/>
      <c r="U11" s="75"/>
      <c r="V11" s="75"/>
      <c r="W11" s="75">
        <f t="shared" ref="W11:W74" si="1">T11+U11+V11</f>
        <v>0</v>
      </c>
      <c r="X11" s="83">
        <f t="shared" ref="X11:Z16" si="2">H11+L11+P11+T11</f>
        <v>204800</v>
      </c>
      <c r="Y11" s="76">
        <f t="shared" si="2"/>
        <v>0</v>
      </c>
      <c r="Z11" s="76">
        <f t="shared" si="2"/>
        <v>0</v>
      </c>
      <c r="AA11" s="84">
        <f t="shared" ref="AA11:AA16" si="3">X11+Y11+Z11</f>
        <v>204800</v>
      </c>
      <c r="AB11" s="77">
        <v>0.81920000000000004</v>
      </c>
      <c r="AC11" s="77">
        <f>(AA11*AJ11)/1000</f>
        <v>0.81920000000000004</v>
      </c>
      <c r="AD11" s="72" t="s">
        <v>157</v>
      </c>
      <c r="AE11" s="72"/>
      <c r="AF11" s="72"/>
      <c r="AG11" s="72"/>
      <c r="AH11" s="72"/>
      <c r="AI11" s="72">
        <v>4000</v>
      </c>
      <c r="AJ11" s="72">
        <v>4.0000000000000001E-3</v>
      </c>
      <c r="AK11" s="72"/>
    </row>
    <row r="12" spans="1:37" s="86" customFormat="1" ht="15.75" customHeight="1">
      <c r="A12" s="284"/>
      <c r="B12" s="285"/>
      <c r="C12" s="286" t="s">
        <v>158</v>
      </c>
      <c r="D12" s="284"/>
      <c r="E12" s="284"/>
      <c r="F12" s="284"/>
      <c r="G12" s="284"/>
      <c r="H12" s="287">
        <f>SUM(H11)</f>
        <v>0</v>
      </c>
      <c r="I12" s="287">
        <f t="shared" ref="I12:J12" si="4">SUM(I11)</f>
        <v>0</v>
      </c>
      <c r="J12" s="287">
        <f t="shared" si="4"/>
        <v>0</v>
      </c>
      <c r="K12" s="287">
        <f t="shared" si="0"/>
        <v>0</v>
      </c>
      <c r="L12" s="288">
        <f>SUM(L11)</f>
        <v>0</v>
      </c>
      <c r="M12" s="288">
        <f t="shared" ref="M12:N12" si="5">SUM(M11)</f>
        <v>0</v>
      </c>
      <c r="N12" s="288">
        <f t="shared" si="5"/>
        <v>0</v>
      </c>
      <c r="O12" s="287">
        <f t="shared" ref="O12" si="6">L12+M12+N12</f>
        <v>0</v>
      </c>
      <c r="P12" s="289">
        <f>SUM(P11)</f>
        <v>204800</v>
      </c>
      <c r="Q12" s="289">
        <f t="shared" ref="Q12:R12" si="7">SUM(Q11)</f>
        <v>0</v>
      </c>
      <c r="R12" s="289">
        <f t="shared" si="7"/>
        <v>0</v>
      </c>
      <c r="S12" s="287">
        <f t="shared" ref="S12" si="8">P12+Q12+R12</f>
        <v>204800</v>
      </c>
      <c r="T12" s="288">
        <f>SUM(T11)</f>
        <v>0</v>
      </c>
      <c r="U12" s="288">
        <f t="shared" ref="U12:V12" si="9">SUM(U11)</f>
        <v>0</v>
      </c>
      <c r="V12" s="288">
        <f t="shared" si="9"/>
        <v>0</v>
      </c>
      <c r="W12" s="287">
        <f t="shared" si="1"/>
        <v>0</v>
      </c>
      <c r="X12" s="288">
        <f t="shared" si="2"/>
        <v>204800</v>
      </c>
      <c r="Y12" s="288">
        <f t="shared" si="2"/>
        <v>0</v>
      </c>
      <c r="Z12" s="288">
        <f t="shared" si="2"/>
        <v>0</v>
      </c>
      <c r="AA12" s="288">
        <f t="shared" si="3"/>
        <v>204800</v>
      </c>
      <c r="AB12" s="290">
        <f>SUM(AB11)</f>
        <v>0.81920000000000004</v>
      </c>
      <c r="AC12" s="290">
        <f t="shared" ref="AC12" si="10">SUM(AC11)</f>
        <v>0.81920000000000004</v>
      </c>
      <c r="AD12" s="284"/>
      <c r="AE12" s="284"/>
      <c r="AF12" s="284"/>
      <c r="AG12" s="284"/>
      <c r="AH12" s="284"/>
      <c r="AI12" s="284"/>
      <c r="AJ12" s="284"/>
      <c r="AK12" s="284"/>
    </row>
    <row r="13" spans="1:37" s="78" customFormat="1" ht="15.75" customHeight="1">
      <c r="A13" s="72">
        <f t="shared" ref="A13:A74" si="11">A12+1</f>
        <v>1</v>
      </c>
      <c r="B13" s="73" t="s">
        <v>29</v>
      </c>
      <c r="C13" s="87" t="s">
        <v>30</v>
      </c>
      <c r="D13" s="72" t="s">
        <v>31</v>
      </c>
      <c r="E13" s="72" t="s">
        <v>159</v>
      </c>
      <c r="F13" s="72" t="s">
        <v>160</v>
      </c>
      <c r="G13" s="72" t="s">
        <v>33</v>
      </c>
      <c r="H13" s="75">
        <v>180</v>
      </c>
      <c r="I13" s="75"/>
      <c r="J13" s="75"/>
      <c r="K13" s="75">
        <f>H13+I13+J13</f>
        <v>180</v>
      </c>
      <c r="L13" s="75"/>
      <c r="M13" s="75"/>
      <c r="N13" s="75"/>
      <c r="O13" s="75">
        <f>L13+M13+N13</f>
        <v>0</v>
      </c>
      <c r="P13" s="75"/>
      <c r="Q13" s="75"/>
      <c r="R13" s="75"/>
      <c r="S13" s="75">
        <f>P13+Q13+R13</f>
        <v>0</v>
      </c>
      <c r="T13" s="75"/>
      <c r="U13" s="75"/>
      <c r="V13" s="75"/>
      <c r="W13" s="75">
        <f t="shared" si="1"/>
        <v>0</v>
      </c>
      <c r="X13" s="83">
        <f t="shared" si="2"/>
        <v>180</v>
      </c>
      <c r="Y13" s="76">
        <f t="shared" si="2"/>
        <v>0</v>
      </c>
      <c r="Z13" s="76">
        <f t="shared" si="2"/>
        <v>0</v>
      </c>
      <c r="AA13" s="84">
        <f t="shared" si="3"/>
        <v>180</v>
      </c>
      <c r="AB13" s="77">
        <f>((AA13/AI13)*AH13)/1000</f>
        <v>2.4166666666666664E-3</v>
      </c>
      <c r="AC13" s="77">
        <f>(AA13*AJ13)/1000</f>
        <v>1.8360000000000002E-3</v>
      </c>
      <c r="AD13" s="72" t="s">
        <v>34</v>
      </c>
      <c r="AE13" s="72"/>
      <c r="AF13" s="72"/>
      <c r="AG13" s="72"/>
      <c r="AH13" s="72">
        <v>29</v>
      </c>
      <c r="AI13" s="72">
        <v>2160</v>
      </c>
      <c r="AJ13" s="72">
        <v>1.0200000000000001E-2</v>
      </c>
      <c r="AK13" s="72"/>
    </row>
    <row r="14" spans="1:37" s="86" customFormat="1" ht="15.75" customHeight="1">
      <c r="A14" s="284"/>
      <c r="B14" s="285"/>
      <c r="C14" s="286" t="s">
        <v>158</v>
      </c>
      <c r="D14" s="284"/>
      <c r="E14" s="284"/>
      <c r="F14" s="284"/>
      <c r="G14" s="284"/>
      <c r="H14" s="287">
        <f>SUM(H13)</f>
        <v>180</v>
      </c>
      <c r="I14" s="287">
        <f>SUM(I13)</f>
        <v>0</v>
      </c>
      <c r="J14" s="287">
        <f>SUM(J13)</f>
        <v>0</v>
      </c>
      <c r="K14" s="287">
        <f t="shared" si="0"/>
        <v>180</v>
      </c>
      <c r="L14" s="287">
        <f>SUM(L13)</f>
        <v>0</v>
      </c>
      <c r="M14" s="287">
        <f>SUM(M13)</f>
        <v>0</v>
      </c>
      <c r="N14" s="287">
        <f>SUM(N13)</f>
        <v>0</v>
      </c>
      <c r="O14" s="287">
        <f t="shared" ref="O14" si="12">L14+M14+N14</f>
        <v>0</v>
      </c>
      <c r="P14" s="287">
        <f>SUM(P13)</f>
        <v>0</v>
      </c>
      <c r="Q14" s="287">
        <f t="shared" ref="Q14:R14" si="13">SUM(Q11:Q13)</f>
        <v>0</v>
      </c>
      <c r="R14" s="287">
        <f t="shared" si="13"/>
        <v>0</v>
      </c>
      <c r="S14" s="287">
        <f t="shared" ref="S14" si="14">P14+Q14+R14</f>
        <v>0</v>
      </c>
      <c r="T14" s="288">
        <f>SUM(T13)</f>
        <v>0</v>
      </c>
      <c r="U14" s="288">
        <f t="shared" ref="U14:V14" si="15">SUM(U13)</f>
        <v>0</v>
      </c>
      <c r="V14" s="288">
        <f t="shared" si="15"/>
        <v>0</v>
      </c>
      <c r="W14" s="287">
        <f t="shared" si="1"/>
        <v>0</v>
      </c>
      <c r="X14" s="288">
        <f t="shared" si="2"/>
        <v>180</v>
      </c>
      <c r="Y14" s="288">
        <f t="shared" si="2"/>
        <v>0</v>
      </c>
      <c r="Z14" s="288">
        <f t="shared" si="2"/>
        <v>0</v>
      </c>
      <c r="AA14" s="288">
        <f t="shared" si="3"/>
        <v>180</v>
      </c>
      <c r="AB14" s="290">
        <f t="shared" ref="AB14:AC14" si="16">SUM(AB13)</f>
        <v>2.4166666666666664E-3</v>
      </c>
      <c r="AC14" s="290">
        <f t="shared" si="16"/>
        <v>1.8360000000000002E-3</v>
      </c>
      <c r="AD14" s="284"/>
      <c r="AE14" s="284"/>
      <c r="AF14" s="284"/>
      <c r="AG14" s="284"/>
      <c r="AH14" s="284"/>
      <c r="AI14" s="284"/>
      <c r="AJ14" s="284"/>
      <c r="AK14" s="284"/>
    </row>
    <row r="15" spans="1:37" s="78" customFormat="1" ht="15.75" customHeight="1">
      <c r="A15" s="72">
        <f t="shared" si="11"/>
        <v>1</v>
      </c>
      <c r="B15" s="73" t="s">
        <v>161</v>
      </c>
      <c r="C15" s="80" t="s">
        <v>162</v>
      </c>
      <c r="D15" s="72" t="s">
        <v>31</v>
      </c>
      <c r="E15" s="72" t="s">
        <v>38</v>
      </c>
      <c r="F15" s="72" t="s">
        <v>38</v>
      </c>
      <c r="G15" s="72" t="s">
        <v>38</v>
      </c>
      <c r="H15" s="75"/>
      <c r="I15" s="75"/>
      <c r="J15" s="75"/>
      <c r="K15" s="75">
        <f>H15+I15+J15</f>
        <v>0</v>
      </c>
      <c r="L15" s="75"/>
      <c r="M15" s="75"/>
      <c r="N15" s="75"/>
      <c r="O15" s="75">
        <f>L15+M15+N15</f>
        <v>0</v>
      </c>
      <c r="P15" s="75">
        <v>10000</v>
      </c>
      <c r="Q15" s="75"/>
      <c r="R15" s="75"/>
      <c r="S15" s="75">
        <f>P15+Q15+R15</f>
        <v>10000</v>
      </c>
      <c r="T15" s="75"/>
      <c r="U15" s="75"/>
      <c r="V15" s="75"/>
      <c r="W15" s="75">
        <f t="shared" si="1"/>
        <v>0</v>
      </c>
      <c r="X15" s="83">
        <f t="shared" si="2"/>
        <v>10000</v>
      </c>
      <c r="Y15" s="76">
        <f t="shared" si="2"/>
        <v>0</v>
      </c>
      <c r="Z15" s="76">
        <f t="shared" si="2"/>
        <v>0</v>
      </c>
      <c r="AA15" s="84">
        <f t="shared" si="3"/>
        <v>10000</v>
      </c>
      <c r="AB15" s="77">
        <f>((AA15/AI15)*AH15)/1000</f>
        <v>8.4000000000000005E-2</v>
      </c>
      <c r="AC15" s="77">
        <f>(AA15*AJ15)/1000</f>
        <v>7.9000000000000015E-2</v>
      </c>
      <c r="AD15" s="72"/>
      <c r="AE15" s="72"/>
      <c r="AF15" s="72"/>
      <c r="AG15" s="72"/>
      <c r="AH15" s="72">
        <v>21</v>
      </c>
      <c r="AI15" s="72">
        <v>2500</v>
      </c>
      <c r="AJ15" s="72">
        <v>7.9000000000000008E-3</v>
      </c>
      <c r="AK15" s="72"/>
    </row>
    <row r="16" spans="1:37" s="86" customFormat="1" ht="15.75" customHeight="1">
      <c r="A16" s="284"/>
      <c r="B16" s="285"/>
      <c r="C16" s="286" t="s">
        <v>158</v>
      </c>
      <c r="D16" s="284"/>
      <c r="E16" s="284"/>
      <c r="F16" s="284"/>
      <c r="G16" s="284"/>
      <c r="H16" s="287">
        <f>SUM(H15)</f>
        <v>0</v>
      </c>
      <c r="I16" s="287">
        <f>SUM(I15)</f>
        <v>0</v>
      </c>
      <c r="J16" s="287">
        <f>SUM(J15)</f>
        <v>0</v>
      </c>
      <c r="K16" s="287">
        <f t="shared" ref="K16" si="17">H16+I16+J16</f>
        <v>0</v>
      </c>
      <c r="L16" s="287">
        <f>SUM(L15)</f>
        <v>0</v>
      </c>
      <c r="M16" s="287">
        <f>SUM(M15)</f>
        <v>0</v>
      </c>
      <c r="N16" s="287">
        <f>SUM(N15)</f>
        <v>0</v>
      </c>
      <c r="O16" s="287">
        <f t="shared" ref="O16" si="18">L16+M16+N16</f>
        <v>0</v>
      </c>
      <c r="P16" s="287">
        <f>SUM(P15)</f>
        <v>10000</v>
      </c>
      <c r="Q16" s="287">
        <f t="shared" ref="Q16:R16" si="19">SUM(Q13:Q15)</f>
        <v>0</v>
      </c>
      <c r="R16" s="287">
        <f t="shared" si="19"/>
        <v>0</v>
      </c>
      <c r="S16" s="287">
        <f t="shared" ref="S16" si="20">P16+Q16+R16</f>
        <v>10000</v>
      </c>
      <c r="T16" s="288">
        <f>SUM(T15)</f>
        <v>0</v>
      </c>
      <c r="U16" s="288">
        <f t="shared" ref="U16:V16" si="21">SUM(U15)</f>
        <v>0</v>
      </c>
      <c r="V16" s="288">
        <f t="shared" si="21"/>
        <v>0</v>
      </c>
      <c r="W16" s="287">
        <f t="shared" si="1"/>
        <v>0</v>
      </c>
      <c r="X16" s="288">
        <f t="shared" si="2"/>
        <v>10000</v>
      </c>
      <c r="Y16" s="288">
        <f t="shared" si="2"/>
        <v>0</v>
      </c>
      <c r="Z16" s="288">
        <f t="shared" si="2"/>
        <v>0</v>
      </c>
      <c r="AA16" s="288">
        <f t="shared" si="3"/>
        <v>10000</v>
      </c>
      <c r="AB16" s="290">
        <f>SUM(AB15)</f>
        <v>8.4000000000000005E-2</v>
      </c>
      <c r="AC16" s="290">
        <f t="shared" ref="AC16" si="22">SUM(AC15)</f>
        <v>7.9000000000000015E-2</v>
      </c>
      <c r="AD16" s="284"/>
      <c r="AE16" s="284"/>
      <c r="AF16" s="284"/>
      <c r="AG16" s="284"/>
      <c r="AH16" s="284"/>
      <c r="AI16" s="284"/>
      <c r="AJ16" s="284"/>
      <c r="AK16" s="284"/>
    </row>
    <row r="17" spans="1:37" s="78" customFormat="1" ht="15.75" customHeight="1">
      <c r="A17" s="72"/>
      <c r="B17" s="73"/>
      <c r="C17" s="74" t="s">
        <v>163</v>
      </c>
      <c r="D17" s="72"/>
      <c r="E17" s="72"/>
      <c r="F17" s="72"/>
      <c r="G17" s="72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83"/>
      <c r="Y17" s="76"/>
      <c r="Z17" s="76"/>
      <c r="AA17" s="84"/>
      <c r="AB17" s="77"/>
      <c r="AC17" s="77"/>
      <c r="AD17" s="72"/>
      <c r="AE17" s="72"/>
      <c r="AF17" s="72"/>
      <c r="AG17" s="72"/>
      <c r="AH17" s="72"/>
      <c r="AI17" s="72"/>
      <c r="AJ17" s="72"/>
      <c r="AK17" s="72"/>
    </row>
    <row r="18" spans="1:37" s="78" customFormat="1" ht="15.75" customHeight="1">
      <c r="A18" s="72">
        <f t="shared" si="11"/>
        <v>1</v>
      </c>
      <c r="B18" s="88" t="s">
        <v>29</v>
      </c>
      <c r="C18" s="89" t="s">
        <v>30</v>
      </c>
      <c r="D18" s="79" t="s">
        <v>31</v>
      </c>
      <c r="E18" s="79" t="s">
        <v>38</v>
      </c>
      <c r="F18" s="79" t="s">
        <v>160</v>
      </c>
      <c r="G18" s="79" t="s">
        <v>33</v>
      </c>
      <c r="H18" s="75"/>
      <c r="I18" s="75"/>
      <c r="J18" s="75">
        <v>180</v>
      </c>
      <c r="K18" s="75">
        <f t="shared" si="0"/>
        <v>180</v>
      </c>
      <c r="L18" s="75"/>
      <c r="M18" s="75"/>
      <c r="N18" s="75"/>
      <c r="O18" s="75">
        <f t="shared" ref="O18:O64" si="23">L18+M18+N18</f>
        <v>0</v>
      </c>
      <c r="P18" s="75"/>
      <c r="Q18" s="75"/>
      <c r="R18" s="75"/>
      <c r="S18" s="75">
        <f t="shared" ref="S18:S75" si="24">P18+Q18+R18</f>
        <v>0</v>
      </c>
      <c r="T18" s="75"/>
      <c r="U18" s="75"/>
      <c r="V18" s="75"/>
      <c r="W18" s="75">
        <f t="shared" si="1"/>
        <v>0</v>
      </c>
      <c r="X18" s="83">
        <f t="shared" ref="X18:X19" si="25">H18+L18+P18+T18</f>
        <v>0</v>
      </c>
      <c r="Y18" s="76">
        <f t="shared" ref="Y18:Y19" si="26">I18+M18+Q18+U18</f>
        <v>0</v>
      </c>
      <c r="Z18" s="76">
        <f t="shared" ref="Z18:Z19" si="27">J18+N18+R18+V18</f>
        <v>180</v>
      </c>
      <c r="AA18" s="84">
        <f t="shared" ref="AA18:AA19" si="28">X18+Y18+Z18</f>
        <v>180</v>
      </c>
      <c r="AB18" s="77">
        <f t="shared" ref="AB18:AB19" si="29">((AA18/AI18)*AH18)/1000</f>
        <v>2.4166666666666664E-3</v>
      </c>
      <c r="AC18" s="77">
        <f t="shared" ref="AC18:AC19" si="30">(AA18*AJ18)/1000</f>
        <v>1.8360000000000002E-3</v>
      </c>
      <c r="AD18" s="72" t="s">
        <v>34</v>
      </c>
      <c r="AE18" s="72"/>
      <c r="AF18" s="72"/>
      <c r="AG18" s="72"/>
      <c r="AH18" s="72">
        <v>29</v>
      </c>
      <c r="AI18" s="72">
        <v>2160</v>
      </c>
      <c r="AJ18" s="72">
        <v>1.0200000000000001E-2</v>
      </c>
      <c r="AK18" s="72"/>
    </row>
    <row r="19" spans="1:37" s="78" customFormat="1" ht="15.75" customHeight="1">
      <c r="A19" s="72">
        <f t="shared" si="11"/>
        <v>2</v>
      </c>
      <c r="B19" s="66" t="s">
        <v>29</v>
      </c>
      <c r="C19" s="90" t="s">
        <v>30</v>
      </c>
      <c r="D19" s="91" t="s">
        <v>31</v>
      </c>
      <c r="E19" s="92" t="s">
        <v>38</v>
      </c>
      <c r="F19" s="92">
        <v>89</v>
      </c>
      <c r="G19" s="92">
        <v>10</v>
      </c>
      <c r="H19" s="75"/>
      <c r="I19" s="75"/>
      <c r="J19" s="75">
        <v>2608</v>
      </c>
      <c r="K19" s="75">
        <f t="shared" si="0"/>
        <v>2608</v>
      </c>
      <c r="L19" s="75"/>
      <c r="M19" s="75"/>
      <c r="N19" s="75"/>
      <c r="O19" s="75">
        <f t="shared" si="23"/>
        <v>0</v>
      </c>
      <c r="P19" s="75"/>
      <c r="Q19" s="75"/>
      <c r="R19" s="75"/>
      <c r="S19" s="75">
        <f t="shared" si="24"/>
        <v>0</v>
      </c>
      <c r="T19" s="75"/>
      <c r="U19" s="75"/>
      <c r="V19" s="75"/>
      <c r="W19" s="75">
        <f t="shared" si="1"/>
        <v>0</v>
      </c>
      <c r="X19" s="83">
        <f t="shared" si="25"/>
        <v>0</v>
      </c>
      <c r="Y19" s="76">
        <f t="shared" si="26"/>
        <v>0</v>
      </c>
      <c r="Z19" s="76">
        <f t="shared" si="27"/>
        <v>2608</v>
      </c>
      <c r="AA19" s="84">
        <f t="shared" si="28"/>
        <v>2608</v>
      </c>
      <c r="AB19" s="77">
        <f t="shared" si="29"/>
        <v>3.5014814814814818E-2</v>
      </c>
      <c r="AC19" s="77">
        <f t="shared" si="30"/>
        <v>2.66016E-2</v>
      </c>
      <c r="AD19" s="72" t="s">
        <v>34</v>
      </c>
      <c r="AE19" s="72"/>
      <c r="AF19" s="72"/>
      <c r="AG19" s="72"/>
      <c r="AH19" s="72">
        <v>29</v>
      </c>
      <c r="AI19" s="72">
        <v>2160</v>
      </c>
      <c r="AJ19" s="72">
        <v>1.0200000000000001E-2</v>
      </c>
      <c r="AK19" s="72"/>
    </row>
    <row r="20" spans="1:37" s="86" customFormat="1" ht="15.75" customHeight="1">
      <c r="A20" s="284"/>
      <c r="B20" s="285"/>
      <c r="C20" s="286" t="s">
        <v>158</v>
      </c>
      <c r="D20" s="284"/>
      <c r="E20" s="284"/>
      <c r="F20" s="284"/>
      <c r="G20" s="284"/>
      <c r="H20" s="287">
        <f>SUM(H18:H19)</f>
        <v>0</v>
      </c>
      <c r="I20" s="287">
        <f t="shared" ref="I20" si="31">SUM(I18:I19)</f>
        <v>0</v>
      </c>
      <c r="J20" s="287">
        <f>SUM(J18:J19)</f>
        <v>2788</v>
      </c>
      <c r="K20" s="287">
        <f t="shared" si="0"/>
        <v>2788</v>
      </c>
      <c r="L20" s="287">
        <f>SUM(L18:L19)</f>
        <v>0</v>
      </c>
      <c r="M20" s="287">
        <f t="shared" ref="M20:N20" si="32">SUM(M18:M19)</f>
        <v>0</v>
      </c>
      <c r="N20" s="287">
        <f t="shared" si="32"/>
        <v>0</v>
      </c>
      <c r="O20" s="287">
        <f t="shared" si="23"/>
        <v>0</v>
      </c>
      <c r="P20" s="287">
        <f>SUM(P18:P19)</f>
        <v>0</v>
      </c>
      <c r="Q20" s="287">
        <f t="shared" ref="Q20:R20" si="33">SUM(Q18:Q19)</f>
        <v>0</v>
      </c>
      <c r="R20" s="287">
        <f t="shared" si="33"/>
        <v>0</v>
      </c>
      <c r="S20" s="287">
        <f t="shared" si="24"/>
        <v>0</v>
      </c>
      <c r="T20" s="288">
        <f>SUM(T18:T19)</f>
        <v>0</v>
      </c>
      <c r="U20" s="288">
        <f t="shared" ref="U20:V20" si="34">SUM(U18:U19)</f>
        <v>0</v>
      </c>
      <c r="V20" s="288">
        <f t="shared" si="34"/>
        <v>0</v>
      </c>
      <c r="W20" s="287">
        <f t="shared" si="1"/>
        <v>0</v>
      </c>
      <c r="X20" s="288">
        <f>H20+L20+P20+T20</f>
        <v>0</v>
      </c>
      <c r="Y20" s="288">
        <f>I20+M20+Q20+U20</f>
        <v>0</v>
      </c>
      <c r="Z20" s="288">
        <f>J20+N20+R20+V20</f>
        <v>2788</v>
      </c>
      <c r="AA20" s="288">
        <f>X20+Y20+Z20</f>
        <v>2788</v>
      </c>
      <c r="AB20" s="290">
        <f>SUM(AB18:AB19)</f>
        <v>3.7431481481481482E-2</v>
      </c>
      <c r="AC20" s="290">
        <f>SUM(AC18:AC19)</f>
        <v>2.84376E-2</v>
      </c>
      <c r="AD20" s="284"/>
      <c r="AE20" s="284"/>
      <c r="AF20" s="284"/>
      <c r="AG20" s="284"/>
      <c r="AH20" s="284"/>
      <c r="AI20" s="284"/>
      <c r="AJ20" s="284"/>
      <c r="AK20" s="284"/>
    </row>
    <row r="21" spans="1:37" s="78" customFormat="1" ht="15.75" customHeight="1">
      <c r="A21" s="72">
        <f t="shared" si="11"/>
        <v>1</v>
      </c>
      <c r="B21" s="73" t="s">
        <v>36</v>
      </c>
      <c r="C21" s="80" t="s">
        <v>37</v>
      </c>
      <c r="D21" s="72" t="s">
        <v>31</v>
      </c>
      <c r="E21" s="72" t="s">
        <v>38</v>
      </c>
      <c r="F21" s="72" t="s">
        <v>165</v>
      </c>
      <c r="G21" s="72" t="s">
        <v>166</v>
      </c>
      <c r="H21" s="75"/>
      <c r="I21" s="75"/>
      <c r="J21" s="75">
        <v>359</v>
      </c>
      <c r="K21" s="75">
        <f t="shared" si="0"/>
        <v>359</v>
      </c>
      <c r="L21" s="75"/>
      <c r="M21" s="75"/>
      <c r="N21" s="75"/>
      <c r="O21" s="75">
        <f t="shared" si="23"/>
        <v>0</v>
      </c>
      <c r="P21" s="75"/>
      <c r="Q21" s="75"/>
      <c r="R21" s="75"/>
      <c r="S21" s="75">
        <f t="shared" si="24"/>
        <v>0</v>
      </c>
      <c r="T21" s="75"/>
      <c r="U21" s="75"/>
      <c r="V21" s="75"/>
      <c r="W21" s="75">
        <f t="shared" si="1"/>
        <v>0</v>
      </c>
      <c r="X21" s="83">
        <v>204800</v>
      </c>
      <c r="Y21" s="76">
        <v>0</v>
      </c>
      <c r="Z21" s="76">
        <v>0</v>
      </c>
      <c r="AA21" s="84">
        <f>X21+Y21+Z21</f>
        <v>204800</v>
      </c>
      <c r="AB21" s="77">
        <f t="shared" ref="AB21" si="35">((AA21/AI21)*AH21)/1000</f>
        <v>2.944</v>
      </c>
      <c r="AC21" s="77">
        <f t="shared" ref="AC21" si="36">(AA21*AJ21)/1000</f>
        <v>2.1913599999999995</v>
      </c>
      <c r="AD21" s="72" t="s">
        <v>39</v>
      </c>
      <c r="AE21" s="72"/>
      <c r="AF21" s="72"/>
      <c r="AG21" s="72"/>
      <c r="AH21" s="72">
        <v>23</v>
      </c>
      <c r="AI21" s="72">
        <v>1600</v>
      </c>
      <c r="AJ21" s="72">
        <v>1.0699999999999999E-2</v>
      </c>
      <c r="AK21" s="72"/>
    </row>
    <row r="22" spans="1:37" s="86" customFormat="1" ht="15.75" customHeight="1">
      <c r="A22" s="284"/>
      <c r="B22" s="285"/>
      <c r="C22" s="286" t="s">
        <v>158</v>
      </c>
      <c r="D22" s="284"/>
      <c r="E22" s="284"/>
      <c r="F22" s="284"/>
      <c r="G22" s="284"/>
      <c r="H22" s="287">
        <f>SUM(H21)</f>
        <v>0</v>
      </c>
      <c r="I22" s="287">
        <f>SUM(I21)</f>
        <v>0</v>
      </c>
      <c r="J22" s="287">
        <f>SUM(J21)</f>
        <v>359</v>
      </c>
      <c r="K22" s="287">
        <f t="shared" si="0"/>
        <v>359</v>
      </c>
      <c r="L22" s="287">
        <f>SUM(L21)</f>
        <v>0</v>
      </c>
      <c r="M22" s="287">
        <f>SUM(M21)</f>
        <v>0</v>
      </c>
      <c r="N22" s="287">
        <f>SUM(N21)</f>
        <v>0</v>
      </c>
      <c r="O22" s="287">
        <f t="shared" si="23"/>
        <v>0</v>
      </c>
      <c r="P22" s="287">
        <f>SUM(P21)</f>
        <v>0</v>
      </c>
      <c r="Q22" s="287">
        <f t="shared" ref="Q22:R22" si="37">SUM(Q18:Q21)</f>
        <v>0</v>
      </c>
      <c r="R22" s="287">
        <f t="shared" si="37"/>
        <v>0</v>
      </c>
      <c r="S22" s="287">
        <f t="shared" si="24"/>
        <v>0</v>
      </c>
      <c r="T22" s="288">
        <f>SUM(T21)</f>
        <v>0</v>
      </c>
      <c r="U22" s="288">
        <f t="shared" ref="U22:V22" si="38">SUM(U21)</f>
        <v>0</v>
      </c>
      <c r="V22" s="288">
        <f t="shared" si="38"/>
        <v>0</v>
      </c>
      <c r="W22" s="287">
        <f t="shared" si="1"/>
        <v>0</v>
      </c>
      <c r="X22" s="288">
        <f>H22+L22+P22+T22</f>
        <v>0</v>
      </c>
      <c r="Y22" s="288">
        <f>I22+M22+Q22+U22</f>
        <v>0</v>
      </c>
      <c r="Z22" s="288">
        <f>J22+N22+R22+V22</f>
        <v>359</v>
      </c>
      <c r="AA22" s="288">
        <f>X22+Y22+Z22</f>
        <v>359</v>
      </c>
      <c r="AB22" s="290">
        <f>SUM(AB21)</f>
        <v>2.944</v>
      </c>
      <c r="AC22" s="290">
        <f>SUM(AC21)</f>
        <v>2.1913599999999995</v>
      </c>
      <c r="AD22" s="284"/>
      <c r="AE22" s="284"/>
      <c r="AF22" s="284"/>
      <c r="AG22" s="284"/>
      <c r="AH22" s="284"/>
      <c r="AI22" s="284"/>
      <c r="AJ22" s="284"/>
      <c r="AK22" s="284"/>
    </row>
    <row r="23" spans="1:37" s="78" customFormat="1" ht="15.75" customHeight="1">
      <c r="A23" s="72">
        <f t="shared" si="11"/>
        <v>1</v>
      </c>
      <c r="B23" s="73" t="s">
        <v>40</v>
      </c>
      <c r="C23" s="80" t="s">
        <v>41</v>
      </c>
      <c r="D23" s="72" t="s">
        <v>31</v>
      </c>
      <c r="E23" s="72" t="s">
        <v>42</v>
      </c>
      <c r="F23" s="72" t="s">
        <v>43</v>
      </c>
      <c r="G23" s="72" t="s">
        <v>33</v>
      </c>
      <c r="H23" s="75"/>
      <c r="I23" s="75"/>
      <c r="J23" s="75">
        <v>735</v>
      </c>
      <c r="K23" s="75">
        <f t="shared" si="0"/>
        <v>735</v>
      </c>
      <c r="L23" s="75"/>
      <c r="M23" s="75"/>
      <c r="N23" s="75"/>
      <c r="O23" s="75">
        <f t="shared" si="23"/>
        <v>0</v>
      </c>
      <c r="P23" s="75"/>
      <c r="Q23" s="75"/>
      <c r="R23" s="75"/>
      <c r="S23" s="75">
        <f t="shared" si="24"/>
        <v>0</v>
      </c>
      <c r="T23" s="75"/>
      <c r="U23" s="75"/>
      <c r="V23" s="75"/>
      <c r="W23" s="75">
        <f t="shared" si="1"/>
        <v>0</v>
      </c>
      <c r="X23" s="83">
        <f t="shared" ref="X23:X24" si="39">H23+L23+P23+T23</f>
        <v>0</v>
      </c>
      <c r="Y23" s="76">
        <f t="shared" ref="Y23:Y24" si="40">I23+M23+Q23+U23</f>
        <v>0</v>
      </c>
      <c r="Z23" s="76">
        <f t="shared" ref="Z23:Z24" si="41">J23+N23+R23+V23</f>
        <v>735</v>
      </c>
      <c r="AA23" s="84">
        <f t="shared" ref="AA23:AA68" si="42">X23+Y23+Z23</f>
        <v>735</v>
      </c>
      <c r="AB23" s="77">
        <f t="shared" ref="AB23:AB24" si="43">((AA23/AI23)*AH23)/1000</f>
        <v>2.1743750000000003E-2</v>
      </c>
      <c r="AC23" s="77">
        <f t="shared" ref="AC23:AC24" si="44">(AA23*AJ23)/1000</f>
        <v>1.5435000000000001E-2</v>
      </c>
      <c r="AD23" s="72" t="s">
        <v>39</v>
      </c>
      <c r="AE23" s="72"/>
      <c r="AF23" s="72"/>
      <c r="AG23" s="72"/>
      <c r="AH23" s="72">
        <v>35.5</v>
      </c>
      <c r="AI23" s="72">
        <v>1200</v>
      </c>
      <c r="AJ23" s="72">
        <v>2.1000000000000001E-2</v>
      </c>
      <c r="AK23" s="72"/>
    </row>
    <row r="24" spans="1:37" s="78" customFormat="1" ht="15.75" customHeight="1">
      <c r="A24" s="72">
        <f t="shared" si="11"/>
        <v>2</v>
      </c>
      <c r="B24" s="73" t="s">
        <v>40</v>
      </c>
      <c r="C24" s="80" t="s">
        <v>41</v>
      </c>
      <c r="D24" s="72" t="s">
        <v>31</v>
      </c>
      <c r="E24" s="72">
        <v>35</v>
      </c>
      <c r="F24" s="72">
        <v>53</v>
      </c>
      <c r="G24" s="72">
        <v>10</v>
      </c>
      <c r="H24" s="75"/>
      <c r="I24" s="75"/>
      <c r="J24" s="75">
        <v>14370</v>
      </c>
      <c r="K24" s="75">
        <f t="shared" si="0"/>
        <v>14370</v>
      </c>
      <c r="L24" s="75"/>
      <c r="M24" s="75"/>
      <c r="N24" s="75"/>
      <c r="O24" s="75">
        <f t="shared" si="23"/>
        <v>0</v>
      </c>
      <c r="P24" s="75"/>
      <c r="Q24" s="75"/>
      <c r="R24" s="75"/>
      <c r="S24" s="75">
        <f t="shared" si="24"/>
        <v>0</v>
      </c>
      <c r="T24" s="75"/>
      <c r="U24" s="75"/>
      <c r="V24" s="75"/>
      <c r="W24" s="75">
        <f t="shared" si="1"/>
        <v>0</v>
      </c>
      <c r="X24" s="83">
        <f t="shared" si="39"/>
        <v>0</v>
      </c>
      <c r="Y24" s="76">
        <f t="shared" si="40"/>
        <v>0</v>
      </c>
      <c r="Z24" s="76">
        <f t="shared" si="41"/>
        <v>14370</v>
      </c>
      <c r="AA24" s="84">
        <f t="shared" si="42"/>
        <v>14370</v>
      </c>
      <c r="AB24" s="77">
        <f t="shared" si="43"/>
        <v>0.4251125</v>
      </c>
      <c r="AC24" s="77">
        <f t="shared" si="44"/>
        <v>0.30177000000000004</v>
      </c>
      <c r="AD24" s="72" t="s">
        <v>39</v>
      </c>
      <c r="AE24" s="72"/>
      <c r="AF24" s="72"/>
      <c r="AG24" s="72"/>
      <c r="AH24" s="72">
        <v>35.5</v>
      </c>
      <c r="AI24" s="72">
        <v>1200</v>
      </c>
      <c r="AJ24" s="72">
        <v>2.1000000000000001E-2</v>
      </c>
      <c r="AK24" s="72"/>
    </row>
    <row r="25" spans="1:37" s="86" customFormat="1" ht="15.75" customHeight="1">
      <c r="A25" s="284"/>
      <c r="B25" s="285"/>
      <c r="C25" s="286" t="s">
        <v>158</v>
      </c>
      <c r="D25" s="284"/>
      <c r="E25" s="284"/>
      <c r="F25" s="284"/>
      <c r="G25" s="284"/>
      <c r="H25" s="287">
        <f>SUM(H24)</f>
        <v>0</v>
      </c>
      <c r="I25" s="287">
        <f>SUM(I24)</f>
        <v>0</v>
      </c>
      <c r="J25" s="287">
        <f>SUM(J23:J24)</f>
        <v>15105</v>
      </c>
      <c r="K25" s="287">
        <f t="shared" si="0"/>
        <v>15105</v>
      </c>
      <c r="L25" s="287">
        <f>SUM(L24)</f>
        <v>0</v>
      </c>
      <c r="M25" s="287">
        <f>SUM(M24)</f>
        <v>0</v>
      </c>
      <c r="N25" s="287">
        <f>SUM(N24)</f>
        <v>0</v>
      </c>
      <c r="O25" s="287">
        <f t="shared" si="23"/>
        <v>0</v>
      </c>
      <c r="P25" s="287">
        <f>SUM(P23:P24)</f>
        <v>0</v>
      </c>
      <c r="Q25" s="287">
        <f>SUM(Q23:Q24)</f>
        <v>0</v>
      </c>
      <c r="R25" s="287">
        <f>SUM(R23:R24)</f>
        <v>0</v>
      </c>
      <c r="S25" s="287">
        <f t="shared" si="24"/>
        <v>0</v>
      </c>
      <c r="T25" s="288">
        <f>SUM(T23:T24)</f>
        <v>0</v>
      </c>
      <c r="U25" s="288">
        <f>SUM(U23:U24)</f>
        <v>0</v>
      </c>
      <c r="V25" s="288">
        <f>SUM(V23:V24)</f>
        <v>0</v>
      </c>
      <c r="W25" s="287">
        <f t="shared" si="1"/>
        <v>0</v>
      </c>
      <c r="X25" s="288">
        <f t="shared" ref="X25:X33" si="45">H25+L25+P25+T25</f>
        <v>0</v>
      </c>
      <c r="Y25" s="288">
        <f t="shared" ref="Y25:Y33" si="46">I25+M25+Q25+U25</f>
        <v>0</v>
      </c>
      <c r="Z25" s="288">
        <f t="shared" ref="Z25:Z33" si="47">J25+N25+R25+V25</f>
        <v>15105</v>
      </c>
      <c r="AA25" s="288">
        <f>X25+Y25+Z25</f>
        <v>15105</v>
      </c>
      <c r="AB25" s="290">
        <f>SUM(AB23)</f>
        <v>2.1743750000000003E-2</v>
      </c>
      <c r="AC25" s="290">
        <f>SUM(AC23)</f>
        <v>1.5435000000000001E-2</v>
      </c>
      <c r="AD25" s="284"/>
      <c r="AE25" s="284"/>
      <c r="AF25" s="284"/>
      <c r="AG25" s="284"/>
      <c r="AH25" s="284"/>
      <c r="AI25" s="284"/>
      <c r="AJ25" s="284"/>
      <c r="AK25" s="284"/>
    </row>
    <row r="26" spans="1:37" s="78" customFormat="1" ht="15.75" customHeight="1">
      <c r="A26" s="72">
        <f t="shared" si="11"/>
        <v>1</v>
      </c>
      <c r="B26" s="73" t="s">
        <v>44</v>
      </c>
      <c r="C26" s="80" t="s">
        <v>45</v>
      </c>
      <c r="D26" s="72" t="s">
        <v>31</v>
      </c>
      <c r="E26" s="72" t="s">
        <v>46</v>
      </c>
      <c r="F26" s="72">
        <v>68</v>
      </c>
      <c r="G26" s="72">
        <v>17</v>
      </c>
      <c r="H26" s="75"/>
      <c r="I26" s="75"/>
      <c r="J26" s="75">
        <v>850</v>
      </c>
      <c r="K26" s="75">
        <f t="shared" si="0"/>
        <v>850</v>
      </c>
      <c r="L26" s="75"/>
      <c r="M26" s="75"/>
      <c r="N26" s="75"/>
      <c r="O26" s="75">
        <f t="shared" si="23"/>
        <v>0</v>
      </c>
      <c r="P26" s="75"/>
      <c r="Q26" s="75"/>
      <c r="R26" s="75"/>
      <c r="S26" s="75">
        <f t="shared" si="24"/>
        <v>0</v>
      </c>
      <c r="T26" s="75"/>
      <c r="U26" s="75"/>
      <c r="V26" s="75"/>
      <c r="W26" s="75">
        <f t="shared" si="1"/>
        <v>0</v>
      </c>
      <c r="X26" s="83">
        <f t="shared" si="45"/>
        <v>0</v>
      </c>
      <c r="Y26" s="76">
        <f t="shared" si="46"/>
        <v>0</v>
      </c>
      <c r="Z26" s="76">
        <f t="shared" si="47"/>
        <v>850</v>
      </c>
      <c r="AA26" s="84">
        <f t="shared" si="42"/>
        <v>850</v>
      </c>
      <c r="AB26" s="77">
        <f t="shared" ref="AB26:AB28" si="48">((AA26/AI26)*AH26)/1000</f>
        <v>2.4147727272727272E-2</v>
      </c>
      <c r="AC26" s="77">
        <f t="shared" ref="AC26:AC28" si="49">(AA26*AJ26)/1000</f>
        <v>1.8530000000000001E-2</v>
      </c>
      <c r="AD26" s="72" t="s">
        <v>34</v>
      </c>
      <c r="AE26" s="72"/>
      <c r="AF26" s="72"/>
      <c r="AG26" s="72"/>
      <c r="AH26" s="72">
        <v>25</v>
      </c>
      <c r="AI26" s="72">
        <v>880</v>
      </c>
      <c r="AJ26" s="72">
        <v>2.18E-2</v>
      </c>
      <c r="AK26" s="72"/>
    </row>
    <row r="27" spans="1:37" s="78" customFormat="1" ht="15.75" customHeight="1">
      <c r="A27" s="72">
        <f t="shared" si="11"/>
        <v>2</v>
      </c>
      <c r="B27" s="73" t="s">
        <v>44</v>
      </c>
      <c r="C27" s="80" t="s">
        <v>45</v>
      </c>
      <c r="D27" s="72" t="s">
        <v>31</v>
      </c>
      <c r="E27" s="72" t="s">
        <v>167</v>
      </c>
      <c r="F27" s="72">
        <v>80</v>
      </c>
      <c r="G27" s="72">
        <v>10</v>
      </c>
      <c r="H27" s="75"/>
      <c r="I27" s="75"/>
      <c r="J27" s="75">
        <v>22</v>
      </c>
      <c r="K27" s="75">
        <f t="shared" si="0"/>
        <v>22</v>
      </c>
      <c r="L27" s="75"/>
      <c r="M27" s="75"/>
      <c r="N27" s="75"/>
      <c r="O27" s="75">
        <f t="shared" si="23"/>
        <v>0</v>
      </c>
      <c r="P27" s="75"/>
      <c r="Q27" s="75"/>
      <c r="R27" s="75"/>
      <c r="S27" s="75">
        <f t="shared" si="24"/>
        <v>0</v>
      </c>
      <c r="T27" s="75"/>
      <c r="U27" s="75"/>
      <c r="V27" s="75"/>
      <c r="W27" s="75">
        <f t="shared" si="1"/>
        <v>0</v>
      </c>
      <c r="X27" s="83">
        <f t="shared" si="45"/>
        <v>0</v>
      </c>
      <c r="Y27" s="76">
        <f t="shared" si="46"/>
        <v>0</v>
      </c>
      <c r="Z27" s="76">
        <f t="shared" si="47"/>
        <v>22</v>
      </c>
      <c r="AA27" s="84">
        <f t="shared" si="42"/>
        <v>22</v>
      </c>
      <c r="AB27" s="77">
        <f t="shared" si="48"/>
        <v>6.2500000000000001E-4</v>
      </c>
      <c r="AC27" s="85">
        <f t="shared" si="49"/>
        <v>4.796E-4</v>
      </c>
      <c r="AD27" s="72" t="s">
        <v>34</v>
      </c>
      <c r="AE27" s="72"/>
      <c r="AF27" s="72"/>
      <c r="AG27" s="72"/>
      <c r="AH27" s="72">
        <v>25</v>
      </c>
      <c r="AI27" s="72">
        <v>880</v>
      </c>
      <c r="AJ27" s="72">
        <v>2.18E-2</v>
      </c>
      <c r="AK27" s="72"/>
    </row>
    <row r="28" spans="1:37" s="78" customFormat="1" ht="15.75" customHeight="1">
      <c r="A28" s="72">
        <f t="shared" si="11"/>
        <v>3</v>
      </c>
      <c r="B28" s="73" t="s">
        <v>44</v>
      </c>
      <c r="C28" s="80" t="s">
        <v>45</v>
      </c>
      <c r="D28" s="72" t="s">
        <v>31</v>
      </c>
      <c r="E28" s="72" t="s">
        <v>168</v>
      </c>
      <c r="F28" s="72">
        <v>81</v>
      </c>
      <c r="G28" s="72">
        <v>10</v>
      </c>
      <c r="H28" s="75"/>
      <c r="I28" s="75"/>
      <c r="J28" s="75">
        <v>72520</v>
      </c>
      <c r="K28" s="75">
        <f t="shared" si="0"/>
        <v>72520</v>
      </c>
      <c r="L28" s="75"/>
      <c r="M28" s="75"/>
      <c r="N28" s="75"/>
      <c r="O28" s="75">
        <f t="shared" si="23"/>
        <v>0</v>
      </c>
      <c r="P28" s="75"/>
      <c r="Q28" s="75"/>
      <c r="R28" s="75"/>
      <c r="S28" s="75">
        <f t="shared" si="24"/>
        <v>0</v>
      </c>
      <c r="T28" s="75"/>
      <c r="U28" s="75"/>
      <c r="V28" s="75"/>
      <c r="W28" s="75">
        <f t="shared" si="1"/>
        <v>0</v>
      </c>
      <c r="X28" s="83">
        <f t="shared" si="45"/>
        <v>0</v>
      </c>
      <c r="Y28" s="76">
        <f t="shared" si="46"/>
        <v>0</v>
      </c>
      <c r="Z28" s="76">
        <f t="shared" si="47"/>
        <v>72520</v>
      </c>
      <c r="AA28" s="84">
        <f t="shared" si="42"/>
        <v>72520</v>
      </c>
      <c r="AB28" s="77">
        <f t="shared" si="48"/>
        <v>2.0602272727272726</v>
      </c>
      <c r="AC28" s="77">
        <f t="shared" si="49"/>
        <v>1.5809359999999999</v>
      </c>
      <c r="AD28" s="72" t="s">
        <v>34</v>
      </c>
      <c r="AE28" s="72"/>
      <c r="AF28" s="72"/>
      <c r="AG28" s="72"/>
      <c r="AH28" s="72">
        <v>25</v>
      </c>
      <c r="AI28" s="72">
        <v>880</v>
      </c>
      <c r="AJ28" s="72">
        <v>2.18E-2</v>
      </c>
      <c r="AK28" s="72"/>
    </row>
    <row r="29" spans="1:37" s="86" customFormat="1" ht="15.75" customHeight="1">
      <c r="A29" s="284"/>
      <c r="B29" s="285"/>
      <c r="C29" s="286" t="s">
        <v>158</v>
      </c>
      <c r="D29" s="284" t="s">
        <v>31</v>
      </c>
      <c r="E29" s="284"/>
      <c r="F29" s="284"/>
      <c r="G29" s="284"/>
      <c r="H29" s="287">
        <f>SUM(H28)</f>
        <v>0</v>
      </c>
      <c r="I29" s="287">
        <f>SUM(I28)</f>
        <v>0</v>
      </c>
      <c r="J29" s="287">
        <f>SUM(J26:J28)</f>
        <v>73392</v>
      </c>
      <c r="K29" s="287">
        <f t="shared" si="0"/>
        <v>73392</v>
      </c>
      <c r="L29" s="287">
        <f>SUM(L28)</f>
        <v>0</v>
      </c>
      <c r="M29" s="287">
        <f>SUM(M28)</f>
        <v>0</v>
      </c>
      <c r="N29" s="287">
        <f>SUM(N28)</f>
        <v>0</v>
      </c>
      <c r="O29" s="287">
        <f t="shared" si="23"/>
        <v>0</v>
      </c>
      <c r="P29" s="287">
        <f>SUM(P26:P28)</f>
        <v>0</v>
      </c>
      <c r="Q29" s="287">
        <f t="shared" ref="Q29:R29" si="50">SUM(Q26:Q28)</f>
        <v>0</v>
      </c>
      <c r="R29" s="287">
        <f t="shared" si="50"/>
        <v>0</v>
      </c>
      <c r="S29" s="287">
        <f t="shared" si="24"/>
        <v>0</v>
      </c>
      <c r="T29" s="288">
        <f>SUM(T26:T28)</f>
        <v>0</v>
      </c>
      <c r="U29" s="288">
        <f t="shared" ref="U29:V29" si="51">SUM(U26:U28)</f>
        <v>0</v>
      </c>
      <c r="V29" s="288">
        <f t="shared" si="51"/>
        <v>0</v>
      </c>
      <c r="W29" s="287">
        <f t="shared" si="1"/>
        <v>0</v>
      </c>
      <c r="X29" s="288">
        <f t="shared" si="45"/>
        <v>0</v>
      </c>
      <c r="Y29" s="288">
        <f t="shared" si="46"/>
        <v>0</v>
      </c>
      <c r="Z29" s="288">
        <f t="shared" si="47"/>
        <v>73392</v>
      </c>
      <c r="AA29" s="288">
        <f>X29+Y29+Z29</f>
        <v>73392</v>
      </c>
      <c r="AB29" s="290">
        <f>SUM(AB26:AB28)</f>
        <v>2.085</v>
      </c>
      <c r="AC29" s="290">
        <f>SUM(AC26:AC28)</f>
        <v>1.5999455999999999</v>
      </c>
      <c r="AD29" s="284"/>
      <c r="AE29" s="284"/>
      <c r="AF29" s="284"/>
      <c r="AG29" s="284"/>
      <c r="AH29" s="284"/>
      <c r="AI29" s="284"/>
      <c r="AJ29" s="284"/>
      <c r="AK29" s="284"/>
    </row>
    <row r="30" spans="1:37" s="78" customFormat="1" ht="15.75" customHeight="1">
      <c r="A30" s="72">
        <f t="shared" si="11"/>
        <v>1</v>
      </c>
      <c r="B30" s="73" t="s">
        <v>169</v>
      </c>
      <c r="C30" s="80" t="s">
        <v>170</v>
      </c>
      <c r="D30" s="72" t="s">
        <v>31</v>
      </c>
      <c r="E30" s="72" t="s">
        <v>38</v>
      </c>
      <c r="F30" s="72" t="s">
        <v>38</v>
      </c>
      <c r="G30" s="72" t="s">
        <v>38</v>
      </c>
      <c r="H30" s="75"/>
      <c r="I30" s="75"/>
      <c r="J30" s="75">
        <v>18</v>
      </c>
      <c r="K30" s="75">
        <f t="shared" si="0"/>
        <v>18</v>
      </c>
      <c r="L30" s="75"/>
      <c r="M30" s="75"/>
      <c r="N30" s="75"/>
      <c r="O30" s="75">
        <f t="shared" si="23"/>
        <v>0</v>
      </c>
      <c r="P30" s="75"/>
      <c r="Q30" s="75"/>
      <c r="R30" s="75"/>
      <c r="S30" s="75">
        <f t="shared" si="24"/>
        <v>0</v>
      </c>
      <c r="T30" s="75"/>
      <c r="U30" s="75"/>
      <c r="V30" s="75"/>
      <c r="W30" s="75">
        <f t="shared" si="1"/>
        <v>0</v>
      </c>
      <c r="X30" s="83">
        <f t="shared" si="45"/>
        <v>0</v>
      </c>
      <c r="Y30" s="76">
        <f t="shared" si="46"/>
        <v>0</v>
      </c>
      <c r="Z30" s="76">
        <f t="shared" si="47"/>
        <v>18</v>
      </c>
      <c r="AA30" s="84">
        <f>X30+Y30+Z30</f>
        <v>18</v>
      </c>
      <c r="AB30" s="85">
        <f t="shared" ref="AB30" si="52">((AA30/AI30)*AH30)/1000</f>
        <v>3.8571428571428573E-4</v>
      </c>
      <c r="AC30" s="85">
        <f t="shared" ref="AC30" si="53">(AA30*AJ30)/1000</f>
        <v>3.8556000000000002E-4</v>
      </c>
      <c r="AD30" s="93" t="s">
        <v>34</v>
      </c>
      <c r="AE30" s="93"/>
      <c r="AF30" s="94"/>
      <c r="AG30" s="94"/>
      <c r="AH30" s="93">
        <v>30</v>
      </c>
      <c r="AI30" s="93">
        <v>1400</v>
      </c>
      <c r="AJ30" s="95">
        <v>2.1420000000000002E-2</v>
      </c>
      <c r="AK30" s="72"/>
    </row>
    <row r="31" spans="1:37" s="86" customFormat="1" ht="15.75" customHeight="1">
      <c r="A31" s="284"/>
      <c r="B31" s="285"/>
      <c r="C31" s="286" t="s">
        <v>158</v>
      </c>
      <c r="D31" s="284" t="s">
        <v>31</v>
      </c>
      <c r="E31" s="284"/>
      <c r="F31" s="284"/>
      <c r="G31" s="284"/>
      <c r="H31" s="287">
        <f>SUM(H30)</f>
        <v>0</v>
      </c>
      <c r="I31" s="287">
        <f>SUM(I30)</f>
        <v>0</v>
      </c>
      <c r="J31" s="287">
        <f>SUM(J30)</f>
        <v>18</v>
      </c>
      <c r="K31" s="287">
        <f t="shared" si="0"/>
        <v>18</v>
      </c>
      <c r="L31" s="287">
        <f>SUM(L30)</f>
        <v>0</v>
      </c>
      <c r="M31" s="287">
        <f>SUM(M30)</f>
        <v>0</v>
      </c>
      <c r="N31" s="287">
        <f>SUM(N30)</f>
        <v>0</v>
      </c>
      <c r="O31" s="287">
        <f t="shared" si="23"/>
        <v>0</v>
      </c>
      <c r="P31" s="287">
        <f>SUM(P28:P30)</f>
        <v>0</v>
      </c>
      <c r="Q31" s="287">
        <f t="shared" ref="Q31:R31" si="54">SUM(Q28:Q30)</f>
        <v>0</v>
      </c>
      <c r="R31" s="287">
        <f t="shared" si="54"/>
        <v>0</v>
      </c>
      <c r="S31" s="287">
        <f t="shared" si="24"/>
        <v>0</v>
      </c>
      <c r="T31" s="288">
        <f>SUM(T30)</f>
        <v>0</v>
      </c>
      <c r="U31" s="288">
        <f t="shared" ref="U31:V31" si="55">SUM(U30)</f>
        <v>0</v>
      </c>
      <c r="V31" s="288">
        <f t="shared" si="55"/>
        <v>0</v>
      </c>
      <c r="W31" s="287">
        <f t="shared" si="1"/>
        <v>0</v>
      </c>
      <c r="X31" s="288">
        <f t="shared" si="45"/>
        <v>0</v>
      </c>
      <c r="Y31" s="288">
        <f t="shared" si="46"/>
        <v>0</v>
      </c>
      <c r="Z31" s="288">
        <f t="shared" si="47"/>
        <v>18</v>
      </c>
      <c r="AA31" s="288">
        <f>X31+Y31+Z31</f>
        <v>18</v>
      </c>
      <c r="AB31" s="290">
        <f>SUM(AB30)</f>
        <v>3.8571428571428573E-4</v>
      </c>
      <c r="AC31" s="290">
        <f>SUM(AC30)</f>
        <v>3.8556000000000002E-4</v>
      </c>
      <c r="AD31" s="284"/>
      <c r="AE31" s="284"/>
      <c r="AF31" s="284"/>
      <c r="AG31" s="284"/>
      <c r="AH31" s="284"/>
      <c r="AI31" s="284"/>
      <c r="AJ31" s="284"/>
      <c r="AK31" s="284"/>
    </row>
    <row r="32" spans="1:37" s="78" customFormat="1" ht="15.75" customHeight="1">
      <c r="A32" s="72">
        <f t="shared" si="11"/>
        <v>1</v>
      </c>
      <c r="B32" s="96" t="s">
        <v>171</v>
      </c>
      <c r="C32" s="76" t="s">
        <v>172</v>
      </c>
      <c r="D32" s="93" t="s">
        <v>31</v>
      </c>
      <c r="E32" s="93" t="s">
        <v>173</v>
      </c>
      <c r="F32" s="93" t="s">
        <v>137</v>
      </c>
      <c r="G32" s="93">
        <v>10</v>
      </c>
      <c r="H32" s="97"/>
      <c r="I32" s="97"/>
      <c r="J32" s="97">
        <v>50</v>
      </c>
      <c r="K32" s="75">
        <f t="shared" si="0"/>
        <v>50</v>
      </c>
      <c r="L32" s="97"/>
      <c r="M32" s="97"/>
      <c r="N32" s="97"/>
      <c r="O32" s="75">
        <f t="shared" si="23"/>
        <v>0</v>
      </c>
      <c r="P32" s="97"/>
      <c r="Q32" s="97"/>
      <c r="R32" s="97"/>
      <c r="S32" s="75">
        <f t="shared" si="24"/>
        <v>0</v>
      </c>
      <c r="T32" s="97"/>
      <c r="U32" s="97"/>
      <c r="V32" s="97"/>
      <c r="W32" s="75">
        <f t="shared" si="1"/>
        <v>0</v>
      </c>
      <c r="X32" s="83">
        <f t="shared" si="45"/>
        <v>0</v>
      </c>
      <c r="Y32" s="76">
        <f t="shared" si="46"/>
        <v>0</v>
      </c>
      <c r="Z32" s="76">
        <f t="shared" si="47"/>
        <v>50</v>
      </c>
      <c r="AA32" s="84">
        <f>X32+Y32+Z32</f>
        <v>50</v>
      </c>
      <c r="AB32" s="98">
        <f t="shared" ref="AB32" si="56">((AA32/AI32)*AH32)/1000</f>
        <v>6.2500000000000001E-4</v>
      </c>
      <c r="AC32" s="98">
        <f t="shared" ref="AC32" si="57">(AA32*AJ32)/1000</f>
        <v>5.0000000000000001E-4</v>
      </c>
      <c r="AD32" s="93" t="s">
        <v>174</v>
      </c>
      <c r="AE32" s="93"/>
      <c r="AF32" s="94"/>
      <c r="AG32" s="94"/>
      <c r="AH32" s="93">
        <v>32</v>
      </c>
      <c r="AI32" s="93">
        <v>2560</v>
      </c>
      <c r="AJ32" s="95">
        <v>0.01</v>
      </c>
      <c r="AK32" s="72"/>
    </row>
    <row r="33" spans="1:37" s="86" customFormat="1" ht="15.75" customHeight="1">
      <c r="A33" s="284"/>
      <c r="B33" s="285"/>
      <c r="C33" s="286" t="s">
        <v>158</v>
      </c>
      <c r="D33" s="284" t="s">
        <v>31</v>
      </c>
      <c r="E33" s="284"/>
      <c r="F33" s="284"/>
      <c r="G33" s="284"/>
      <c r="H33" s="287">
        <f>SUM(H32)</f>
        <v>0</v>
      </c>
      <c r="I33" s="287">
        <f>SUM(I32)</f>
        <v>0</v>
      </c>
      <c r="J33" s="287">
        <f>SUM(J32)</f>
        <v>50</v>
      </c>
      <c r="K33" s="287">
        <f t="shared" si="0"/>
        <v>50</v>
      </c>
      <c r="L33" s="287">
        <f>SUM(L32)</f>
        <v>0</v>
      </c>
      <c r="M33" s="287">
        <f>SUM(M32)</f>
        <v>0</v>
      </c>
      <c r="N33" s="287">
        <f>SUM(N32)</f>
        <v>0</v>
      </c>
      <c r="O33" s="287">
        <f t="shared" si="23"/>
        <v>0</v>
      </c>
      <c r="P33" s="287">
        <f>SUM(P30:P32)</f>
        <v>0</v>
      </c>
      <c r="Q33" s="287">
        <f t="shared" ref="Q33:R33" si="58">SUM(Q30:Q32)</f>
        <v>0</v>
      </c>
      <c r="R33" s="287">
        <f t="shared" si="58"/>
        <v>0</v>
      </c>
      <c r="S33" s="287">
        <f t="shared" si="24"/>
        <v>0</v>
      </c>
      <c r="T33" s="288">
        <f>SUM(T32)</f>
        <v>0</v>
      </c>
      <c r="U33" s="288">
        <f t="shared" ref="U33:V33" si="59">SUM(U32)</f>
        <v>0</v>
      </c>
      <c r="V33" s="288">
        <f t="shared" si="59"/>
        <v>0</v>
      </c>
      <c r="W33" s="287">
        <f t="shared" si="1"/>
        <v>0</v>
      </c>
      <c r="X33" s="288">
        <f t="shared" si="45"/>
        <v>0</v>
      </c>
      <c r="Y33" s="288">
        <f t="shared" si="46"/>
        <v>0</v>
      </c>
      <c r="Z33" s="288">
        <f t="shared" si="47"/>
        <v>50</v>
      </c>
      <c r="AA33" s="288">
        <f>X33+Y33+Z33</f>
        <v>50</v>
      </c>
      <c r="AB33" s="290">
        <f>SUM(AB32)</f>
        <v>6.2500000000000001E-4</v>
      </c>
      <c r="AC33" s="290">
        <f>SUM(AC32)</f>
        <v>5.0000000000000001E-4</v>
      </c>
      <c r="AD33" s="284"/>
      <c r="AE33" s="284"/>
      <c r="AF33" s="284"/>
      <c r="AG33" s="284"/>
      <c r="AH33" s="284"/>
      <c r="AI33" s="284"/>
      <c r="AJ33" s="284"/>
      <c r="AK33" s="284"/>
    </row>
    <row r="34" spans="1:37" s="78" customFormat="1" ht="15.75" customHeight="1">
      <c r="A34" s="72">
        <f t="shared" si="11"/>
        <v>1</v>
      </c>
      <c r="B34" s="73" t="s">
        <v>47</v>
      </c>
      <c r="C34" s="80" t="s">
        <v>48</v>
      </c>
      <c r="D34" s="72" t="s">
        <v>31</v>
      </c>
      <c r="E34" s="72">
        <v>195</v>
      </c>
      <c r="F34" s="72">
        <v>44</v>
      </c>
      <c r="G34" s="72">
        <v>3</v>
      </c>
      <c r="H34" s="75"/>
      <c r="I34" s="75"/>
      <c r="J34" s="75">
        <v>1</v>
      </c>
      <c r="K34" s="75">
        <f t="shared" si="0"/>
        <v>1</v>
      </c>
      <c r="L34" s="75"/>
      <c r="M34" s="75"/>
      <c r="N34" s="75"/>
      <c r="O34" s="75">
        <f t="shared" si="23"/>
        <v>0</v>
      </c>
      <c r="P34" s="75"/>
      <c r="Q34" s="75"/>
      <c r="R34" s="75"/>
      <c r="S34" s="75">
        <f t="shared" si="24"/>
        <v>0</v>
      </c>
      <c r="T34" s="75"/>
      <c r="U34" s="75"/>
      <c r="V34" s="75"/>
      <c r="W34" s="75">
        <f t="shared" si="1"/>
        <v>0</v>
      </c>
      <c r="X34" s="83">
        <f t="shared" ref="X34:X39" si="60">H34+L34+P34+T34</f>
        <v>0</v>
      </c>
      <c r="Y34" s="76">
        <f t="shared" ref="Y34:Y39" si="61">I34+M34+Q34+U34</f>
        <v>0</v>
      </c>
      <c r="Z34" s="76">
        <f t="shared" ref="Z34:Z39" si="62">J34+N34+R34+V34</f>
        <v>1</v>
      </c>
      <c r="AA34" s="84">
        <f t="shared" si="42"/>
        <v>1</v>
      </c>
      <c r="AB34" s="77">
        <f t="shared" ref="AB34:AB39" si="63">((AA34/AI34)*AH34)/1000</f>
        <v>1.7058823529411766E-4</v>
      </c>
      <c r="AC34" s="77">
        <f t="shared" ref="AC34:AC39" si="64">(AA34*AJ34)/1000</f>
        <v>1.3700000000000002E-4</v>
      </c>
      <c r="AD34" s="72" t="s">
        <v>34</v>
      </c>
      <c r="AE34" s="72"/>
      <c r="AF34" s="72"/>
      <c r="AG34" s="72"/>
      <c r="AH34" s="72">
        <v>29</v>
      </c>
      <c r="AI34" s="72">
        <v>170</v>
      </c>
      <c r="AJ34" s="72">
        <v>0.13700000000000001</v>
      </c>
      <c r="AK34" s="72"/>
    </row>
    <row r="35" spans="1:37" s="78" customFormat="1" ht="15.75" customHeight="1">
      <c r="A35" s="72">
        <f t="shared" si="11"/>
        <v>2</v>
      </c>
      <c r="B35" s="73" t="s">
        <v>47</v>
      </c>
      <c r="C35" s="80" t="s">
        <v>48</v>
      </c>
      <c r="D35" s="72" t="s">
        <v>31</v>
      </c>
      <c r="E35" s="72" t="s">
        <v>175</v>
      </c>
      <c r="F35" s="72">
        <v>48</v>
      </c>
      <c r="G35" s="72">
        <v>3</v>
      </c>
      <c r="H35" s="75"/>
      <c r="I35" s="75"/>
      <c r="J35" s="75">
        <v>1678</v>
      </c>
      <c r="K35" s="75">
        <f t="shared" si="0"/>
        <v>1678</v>
      </c>
      <c r="L35" s="75"/>
      <c r="M35" s="75"/>
      <c r="N35" s="75"/>
      <c r="O35" s="75">
        <f t="shared" si="23"/>
        <v>0</v>
      </c>
      <c r="P35" s="75"/>
      <c r="Q35" s="75"/>
      <c r="R35" s="75"/>
      <c r="S35" s="75">
        <f t="shared" si="24"/>
        <v>0</v>
      </c>
      <c r="T35" s="75"/>
      <c r="U35" s="75"/>
      <c r="V35" s="75"/>
      <c r="W35" s="75">
        <f t="shared" si="1"/>
        <v>0</v>
      </c>
      <c r="X35" s="83">
        <f t="shared" si="60"/>
        <v>0</v>
      </c>
      <c r="Y35" s="76">
        <f t="shared" si="61"/>
        <v>0</v>
      </c>
      <c r="Z35" s="76">
        <f t="shared" si="62"/>
        <v>1678</v>
      </c>
      <c r="AA35" s="84">
        <f t="shared" si="42"/>
        <v>1678</v>
      </c>
      <c r="AB35" s="77">
        <f t="shared" si="63"/>
        <v>0.28624705882352941</v>
      </c>
      <c r="AC35" s="77">
        <f t="shared" si="64"/>
        <v>0.22988600000000003</v>
      </c>
      <c r="AD35" s="72" t="s">
        <v>34</v>
      </c>
      <c r="AE35" s="72"/>
      <c r="AF35" s="72"/>
      <c r="AG35" s="72"/>
      <c r="AH35" s="72">
        <v>29</v>
      </c>
      <c r="AI35" s="72">
        <v>170</v>
      </c>
      <c r="AJ35" s="72">
        <v>0.13700000000000001</v>
      </c>
      <c r="AK35" s="72"/>
    </row>
    <row r="36" spans="1:37" s="78" customFormat="1" ht="15.75" customHeight="1">
      <c r="A36" s="72">
        <f t="shared" si="11"/>
        <v>3</v>
      </c>
      <c r="B36" s="73" t="s">
        <v>47</v>
      </c>
      <c r="C36" s="80" t="s">
        <v>48</v>
      </c>
      <c r="D36" s="72" t="s">
        <v>31</v>
      </c>
      <c r="E36" s="72" t="s">
        <v>176</v>
      </c>
      <c r="F36" s="72">
        <v>74</v>
      </c>
      <c r="G36" s="72" t="s">
        <v>177</v>
      </c>
      <c r="H36" s="75"/>
      <c r="I36" s="75"/>
      <c r="J36" s="75">
        <v>1495</v>
      </c>
      <c r="K36" s="75">
        <f t="shared" si="0"/>
        <v>1495</v>
      </c>
      <c r="L36" s="75"/>
      <c r="M36" s="75"/>
      <c r="N36" s="75"/>
      <c r="O36" s="75">
        <f t="shared" si="23"/>
        <v>0</v>
      </c>
      <c r="P36" s="75"/>
      <c r="Q36" s="75"/>
      <c r="R36" s="75"/>
      <c r="S36" s="75">
        <f t="shared" si="24"/>
        <v>0</v>
      </c>
      <c r="T36" s="75"/>
      <c r="U36" s="75"/>
      <c r="V36" s="75"/>
      <c r="W36" s="75">
        <f t="shared" si="1"/>
        <v>0</v>
      </c>
      <c r="X36" s="83">
        <f t="shared" si="60"/>
        <v>0</v>
      </c>
      <c r="Y36" s="76">
        <f t="shared" si="61"/>
        <v>0</v>
      </c>
      <c r="Z36" s="76">
        <f t="shared" si="62"/>
        <v>1495</v>
      </c>
      <c r="AA36" s="84">
        <f t="shared" si="42"/>
        <v>1495</v>
      </c>
      <c r="AB36" s="77">
        <f t="shared" si="63"/>
        <v>0.25502941176470589</v>
      </c>
      <c r="AC36" s="77">
        <f t="shared" si="64"/>
        <v>0.20481500000000002</v>
      </c>
      <c r="AD36" s="72" t="s">
        <v>34</v>
      </c>
      <c r="AE36" s="72"/>
      <c r="AF36" s="72"/>
      <c r="AG36" s="72"/>
      <c r="AH36" s="72">
        <v>29</v>
      </c>
      <c r="AI36" s="72">
        <v>170</v>
      </c>
      <c r="AJ36" s="72">
        <v>0.13700000000000001</v>
      </c>
      <c r="AK36" s="72"/>
    </row>
    <row r="37" spans="1:37" s="78" customFormat="1" ht="15.75" customHeight="1">
      <c r="A37" s="72">
        <f t="shared" si="11"/>
        <v>4</v>
      </c>
      <c r="B37" s="73" t="s">
        <v>47</v>
      </c>
      <c r="C37" s="80" t="s">
        <v>48</v>
      </c>
      <c r="D37" s="72" t="s">
        <v>31</v>
      </c>
      <c r="E37" s="72" t="s">
        <v>178</v>
      </c>
      <c r="F37" s="72">
        <v>92</v>
      </c>
      <c r="G37" s="72">
        <v>233</v>
      </c>
      <c r="H37" s="75"/>
      <c r="I37" s="75"/>
      <c r="J37" s="75">
        <v>5075</v>
      </c>
      <c r="K37" s="75">
        <f t="shared" si="0"/>
        <v>5075</v>
      </c>
      <c r="L37" s="75"/>
      <c r="M37" s="75"/>
      <c r="N37" s="75"/>
      <c r="O37" s="75">
        <f t="shared" si="23"/>
        <v>0</v>
      </c>
      <c r="P37" s="75"/>
      <c r="Q37" s="75"/>
      <c r="R37" s="75"/>
      <c r="S37" s="75">
        <f t="shared" si="24"/>
        <v>0</v>
      </c>
      <c r="T37" s="75"/>
      <c r="U37" s="75"/>
      <c r="V37" s="75"/>
      <c r="W37" s="75">
        <f t="shared" si="1"/>
        <v>0</v>
      </c>
      <c r="X37" s="83">
        <f t="shared" si="60"/>
        <v>0</v>
      </c>
      <c r="Y37" s="76">
        <f t="shared" si="61"/>
        <v>0</v>
      </c>
      <c r="Z37" s="76">
        <f t="shared" si="62"/>
        <v>5075</v>
      </c>
      <c r="AA37" s="84">
        <f t="shared" si="42"/>
        <v>5075</v>
      </c>
      <c r="AB37" s="77">
        <f t="shared" si="63"/>
        <v>0.86573529411764705</v>
      </c>
      <c r="AC37" s="77">
        <f t="shared" si="64"/>
        <v>0.69527500000000009</v>
      </c>
      <c r="AD37" s="72" t="s">
        <v>34</v>
      </c>
      <c r="AE37" s="72"/>
      <c r="AF37" s="72"/>
      <c r="AG37" s="72"/>
      <c r="AH37" s="72">
        <v>29</v>
      </c>
      <c r="AI37" s="72">
        <v>170</v>
      </c>
      <c r="AJ37" s="72">
        <v>0.13700000000000001</v>
      </c>
      <c r="AK37" s="72"/>
    </row>
    <row r="38" spans="1:37" s="78" customFormat="1" ht="15.75" customHeight="1">
      <c r="A38" s="72">
        <f t="shared" si="11"/>
        <v>5</v>
      </c>
      <c r="B38" s="73" t="s">
        <v>47</v>
      </c>
      <c r="C38" s="80" t="s">
        <v>48</v>
      </c>
      <c r="D38" s="72" t="s">
        <v>31</v>
      </c>
      <c r="E38" s="72" t="s">
        <v>179</v>
      </c>
      <c r="F38" s="72">
        <v>92</v>
      </c>
      <c r="G38" s="72">
        <v>233</v>
      </c>
      <c r="H38" s="75"/>
      <c r="I38" s="75"/>
      <c r="J38" s="75">
        <v>23088</v>
      </c>
      <c r="K38" s="75">
        <f t="shared" si="0"/>
        <v>23088</v>
      </c>
      <c r="L38" s="75"/>
      <c r="M38" s="75"/>
      <c r="N38" s="75"/>
      <c r="O38" s="75">
        <f t="shared" si="23"/>
        <v>0</v>
      </c>
      <c r="P38" s="75"/>
      <c r="Q38" s="75"/>
      <c r="R38" s="75"/>
      <c r="S38" s="75">
        <f t="shared" si="24"/>
        <v>0</v>
      </c>
      <c r="T38" s="75"/>
      <c r="U38" s="75"/>
      <c r="V38" s="75"/>
      <c r="W38" s="75">
        <f t="shared" si="1"/>
        <v>0</v>
      </c>
      <c r="X38" s="83">
        <f t="shared" si="60"/>
        <v>0</v>
      </c>
      <c r="Y38" s="76">
        <f t="shared" si="61"/>
        <v>0</v>
      </c>
      <c r="Z38" s="76">
        <f t="shared" si="62"/>
        <v>23088</v>
      </c>
      <c r="AA38" s="84">
        <f t="shared" si="42"/>
        <v>23088</v>
      </c>
      <c r="AB38" s="77">
        <f t="shared" si="63"/>
        <v>3.9385411764705882</v>
      </c>
      <c r="AC38" s="77">
        <f t="shared" si="64"/>
        <v>3.1630560000000001</v>
      </c>
      <c r="AD38" s="72" t="s">
        <v>34</v>
      </c>
      <c r="AE38" s="72"/>
      <c r="AF38" s="72"/>
      <c r="AG38" s="72"/>
      <c r="AH38" s="72">
        <v>29</v>
      </c>
      <c r="AI38" s="72">
        <v>170</v>
      </c>
      <c r="AJ38" s="72">
        <v>0.13700000000000001</v>
      </c>
      <c r="AK38" s="72"/>
    </row>
    <row r="39" spans="1:37" s="78" customFormat="1" ht="15.75" customHeight="1">
      <c r="A39" s="72">
        <f t="shared" si="11"/>
        <v>6</v>
      </c>
      <c r="B39" s="73" t="s">
        <v>47</v>
      </c>
      <c r="C39" s="80" t="s">
        <v>48</v>
      </c>
      <c r="D39" s="72" t="s">
        <v>31</v>
      </c>
      <c r="E39" s="72" t="s">
        <v>176</v>
      </c>
      <c r="F39" s="72">
        <v>92</v>
      </c>
      <c r="G39" s="72">
        <v>233</v>
      </c>
      <c r="H39" s="75"/>
      <c r="I39" s="75"/>
      <c r="J39" s="75">
        <v>7966</v>
      </c>
      <c r="K39" s="75">
        <f t="shared" si="0"/>
        <v>7966</v>
      </c>
      <c r="L39" s="75"/>
      <c r="M39" s="75"/>
      <c r="N39" s="75"/>
      <c r="O39" s="75">
        <f t="shared" si="23"/>
        <v>0</v>
      </c>
      <c r="P39" s="75"/>
      <c r="Q39" s="75"/>
      <c r="R39" s="75"/>
      <c r="S39" s="75">
        <f t="shared" si="24"/>
        <v>0</v>
      </c>
      <c r="T39" s="75"/>
      <c r="U39" s="75"/>
      <c r="V39" s="75"/>
      <c r="W39" s="75">
        <f t="shared" si="1"/>
        <v>0</v>
      </c>
      <c r="X39" s="83">
        <f t="shared" si="60"/>
        <v>0</v>
      </c>
      <c r="Y39" s="76">
        <f t="shared" si="61"/>
        <v>0</v>
      </c>
      <c r="Z39" s="76">
        <f t="shared" si="62"/>
        <v>7966</v>
      </c>
      <c r="AA39" s="84">
        <f t="shared" si="42"/>
        <v>7966</v>
      </c>
      <c r="AB39" s="77">
        <f t="shared" si="63"/>
        <v>1.3589058823529412</v>
      </c>
      <c r="AC39" s="77">
        <f t="shared" si="64"/>
        <v>1.091342</v>
      </c>
      <c r="AD39" s="72" t="s">
        <v>34</v>
      </c>
      <c r="AE39" s="72"/>
      <c r="AF39" s="72"/>
      <c r="AG39" s="72"/>
      <c r="AH39" s="72">
        <v>29</v>
      </c>
      <c r="AI39" s="72">
        <v>170</v>
      </c>
      <c r="AJ39" s="72">
        <v>0.13700000000000001</v>
      </c>
      <c r="AK39" s="72"/>
    </row>
    <row r="40" spans="1:37" s="86" customFormat="1" ht="15.75" customHeight="1">
      <c r="A40" s="284"/>
      <c r="B40" s="285"/>
      <c r="C40" s="286" t="s">
        <v>158</v>
      </c>
      <c r="D40" s="284"/>
      <c r="E40" s="284"/>
      <c r="F40" s="284"/>
      <c r="G40" s="284"/>
      <c r="H40" s="287">
        <f>SUM(H39)</f>
        <v>0</v>
      </c>
      <c r="I40" s="287">
        <f>SUM(I39)</f>
        <v>0</v>
      </c>
      <c r="J40" s="287">
        <f>SUM(J34:J39)</f>
        <v>39303</v>
      </c>
      <c r="K40" s="287">
        <f t="shared" si="0"/>
        <v>39303</v>
      </c>
      <c r="L40" s="287">
        <f>SUM(L39)</f>
        <v>0</v>
      </c>
      <c r="M40" s="287">
        <f>SUM(M39)</f>
        <v>0</v>
      </c>
      <c r="N40" s="287">
        <f>SUM(N39)</f>
        <v>0</v>
      </c>
      <c r="O40" s="287">
        <f t="shared" si="23"/>
        <v>0</v>
      </c>
      <c r="P40" s="287">
        <f>SUM(P37:P39)</f>
        <v>0</v>
      </c>
      <c r="Q40" s="287">
        <f t="shared" ref="Q40:R40" si="65">SUM(Q37:Q39)</f>
        <v>0</v>
      </c>
      <c r="R40" s="287">
        <f t="shared" si="65"/>
        <v>0</v>
      </c>
      <c r="S40" s="287">
        <f t="shared" si="24"/>
        <v>0</v>
      </c>
      <c r="T40" s="288">
        <f>SUM(T34:T39)</f>
        <v>0</v>
      </c>
      <c r="U40" s="288">
        <f t="shared" ref="U40:V40" si="66">SUM(U34:U39)</f>
        <v>0</v>
      </c>
      <c r="V40" s="288">
        <f t="shared" si="66"/>
        <v>0</v>
      </c>
      <c r="W40" s="287">
        <f t="shared" si="1"/>
        <v>0</v>
      </c>
      <c r="X40" s="288">
        <f t="shared" ref="X40:Z44" si="67">H40+L40+P40+T40</f>
        <v>0</v>
      </c>
      <c r="Y40" s="288">
        <f t="shared" si="67"/>
        <v>0</v>
      </c>
      <c r="Z40" s="288">
        <f t="shared" si="67"/>
        <v>39303</v>
      </c>
      <c r="AA40" s="288">
        <f>X40+Y40+Z40</f>
        <v>39303</v>
      </c>
      <c r="AB40" s="290">
        <f>SUM(AB34:AB39)</f>
        <v>6.7046294117647056</v>
      </c>
      <c r="AC40" s="290">
        <f>SUM(AC34:AC39)</f>
        <v>5.3845110000000007</v>
      </c>
      <c r="AD40" s="284"/>
      <c r="AE40" s="284"/>
      <c r="AF40" s="284"/>
      <c r="AG40" s="284"/>
      <c r="AH40" s="284"/>
      <c r="AI40" s="284"/>
      <c r="AJ40" s="284"/>
      <c r="AK40" s="284"/>
    </row>
    <row r="41" spans="1:37" s="78" customFormat="1" ht="15.75" customHeight="1">
      <c r="A41" s="72">
        <f>A40+1</f>
        <v>1</v>
      </c>
      <c r="B41" s="73" t="s">
        <v>50</v>
      </c>
      <c r="C41" s="80" t="s">
        <v>51</v>
      </c>
      <c r="D41" s="72" t="s">
        <v>31</v>
      </c>
      <c r="E41" s="72" t="s">
        <v>180</v>
      </c>
      <c r="F41" s="72">
        <v>49</v>
      </c>
      <c r="G41" s="72">
        <v>188</v>
      </c>
      <c r="H41" s="75"/>
      <c r="I41" s="75"/>
      <c r="J41" s="75">
        <v>1677</v>
      </c>
      <c r="K41" s="75">
        <f t="shared" si="0"/>
        <v>1677</v>
      </c>
      <c r="L41" s="75"/>
      <c r="M41" s="75"/>
      <c r="N41" s="75"/>
      <c r="O41" s="75">
        <f t="shared" si="23"/>
        <v>0</v>
      </c>
      <c r="P41" s="75"/>
      <c r="Q41" s="75"/>
      <c r="R41" s="75"/>
      <c r="S41" s="75">
        <f t="shared" si="24"/>
        <v>0</v>
      </c>
      <c r="T41" s="75"/>
      <c r="U41" s="75"/>
      <c r="V41" s="75"/>
      <c r="W41" s="75">
        <f t="shared" si="1"/>
        <v>0</v>
      </c>
      <c r="X41" s="83">
        <f t="shared" si="67"/>
        <v>0</v>
      </c>
      <c r="Y41" s="76">
        <f t="shared" si="67"/>
        <v>0</v>
      </c>
      <c r="Z41" s="76">
        <f t="shared" si="67"/>
        <v>1677</v>
      </c>
      <c r="AA41" s="84">
        <f>X41+Y41+Z41</f>
        <v>1677</v>
      </c>
      <c r="AB41" s="77">
        <f t="shared" ref="AB41" si="68">((AA41/AI41)*AH41)/1000</f>
        <v>0.28607647058823527</v>
      </c>
      <c r="AC41" s="77">
        <f t="shared" ref="AC41" si="69">(AA41*AJ41)/1000</f>
        <v>0.22136400000000001</v>
      </c>
      <c r="AD41" s="72" t="s">
        <v>39</v>
      </c>
      <c r="AE41" s="72"/>
      <c r="AF41" s="72"/>
      <c r="AG41" s="72"/>
      <c r="AH41" s="72">
        <v>29</v>
      </c>
      <c r="AI41" s="72">
        <v>170</v>
      </c>
      <c r="AJ41" s="72">
        <v>0.13200000000000001</v>
      </c>
      <c r="AK41" s="72"/>
    </row>
    <row r="42" spans="1:37" s="86" customFormat="1" ht="15.75" customHeight="1">
      <c r="A42" s="284"/>
      <c r="B42" s="285"/>
      <c r="C42" s="286" t="s">
        <v>158</v>
      </c>
      <c r="D42" s="284"/>
      <c r="E42" s="284"/>
      <c r="F42" s="284"/>
      <c r="G42" s="284"/>
      <c r="H42" s="287">
        <f>SUM(H41)</f>
        <v>0</v>
      </c>
      <c r="I42" s="287">
        <f>SUM(I41)</f>
        <v>0</v>
      </c>
      <c r="J42" s="287">
        <f>SUM(J41)</f>
        <v>1677</v>
      </c>
      <c r="K42" s="287">
        <f t="shared" si="0"/>
        <v>1677</v>
      </c>
      <c r="L42" s="287">
        <f>SUM(L41)</f>
        <v>0</v>
      </c>
      <c r="M42" s="287">
        <f>SUM(M41)</f>
        <v>0</v>
      </c>
      <c r="N42" s="287">
        <f>SUM(N41)</f>
        <v>0</v>
      </c>
      <c r="O42" s="287">
        <f t="shared" si="23"/>
        <v>0</v>
      </c>
      <c r="P42" s="287">
        <f>SUM(P39:P41)</f>
        <v>0</v>
      </c>
      <c r="Q42" s="287">
        <f>SUM(Q39:Q41)</f>
        <v>0</v>
      </c>
      <c r="R42" s="287">
        <f>SUM(R39:R41)</f>
        <v>0</v>
      </c>
      <c r="S42" s="287">
        <f t="shared" si="24"/>
        <v>0</v>
      </c>
      <c r="T42" s="288">
        <f>SUM(T41)</f>
        <v>0</v>
      </c>
      <c r="U42" s="288">
        <f t="shared" ref="U42:V42" si="70">SUM(U41)</f>
        <v>0</v>
      </c>
      <c r="V42" s="288">
        <f t="shared" si="70"/>
        <v>0</v>
      </c>
      <c r="W42" s="287">
        <f t="shared" si="1"/>
        <v>0</v>
      </c>
      <c r="X42" s="288">
        <f t="shared" si="67"/>
        <v>0</v>
      </c>
      <c r="Y42" s="288">
        <f t="shared" si="67"/>
        <v>0</v>
      </c>
      <c r="Z42" s="288">
        <f t="shared" si="67"/>
        <v>1677</v>
      </c>
      <c r="AA42" s="288">
        <f>X42+Y42+Z42</f>
        <v>1677</v>
      </c>
      <c r="AB42" s="290">
        <f>SUM(AB41:AB41)</f>
        <v>0.28607647058823527</v>
      </c>
      <c r="AC42" s="290">
        <f>SUM(AC41:AC41)</f>
        <v>0.22136400000000001</v>
      </c>
      <c r="AD42" s="284"/>
      <c r="AE42" s="284"/>
      <c r="AF42" s="284"/>
      <c r="AG42" s="284"/>
      <c r="AH42" s="284"/>
      <c r="AI42" s="284"/>
      <c r="AJ42" s="284"/>
      <c r="AK42" s="284"/>
    </row>
    <row r="43" spans="1:37" s="78" customFormat="1" ht="15.75" customHeight="1">
      <c r="A43" s="72">
        <f t="shared" si="11"/>
        <v>1</v>
      </c>
      <c r="B43" s="99" t="s">
        <v>181</v>
      </c>
      <c r="C43" s="80" t="s">
        <v>182</v>
      </c>
      <c r="D43" s="72" t="s">
        <v>31</v>
      </c>
      <c r="E43" s="72" t="s">
        <v>183</v>
      </c>
      <c r="F43" s="72">
        <v>76</v>
      </c>
      <c r="G43" s="72">
        <v>233</v>
      </c>
      <c r="H43" s="75"/>
      <c r="I43" s="75"/>
      <c r="J43" s="75">
        <v>156</v>
      </c>
      <c r="K43" s="75">
        <f t="shared" si="0"/>
        <v>156</v>
      </c>
      <c r="L43" s="75"/>
      <c r="M43" s="75"/>
      <c r="N43" s="75"/>
      <c r="O43" s="75">
        <f t="shared" si="23"/>
        <v>0</v>
      </c>
      <c r="P43" s="75"/>
      <c r="Q43" s="75"/>
      <c r="R43" s="75"/>
      <c r="S43" s="75">
        <f t="shared" si="24"/>
        <v>0</v>
      </c>
      <c r="T43" s="75"/>
      <c r="U43" s="75"/>
      <c r="V43" s="75"/>
      <c r="W43" s="75">
        <f t="shared" si="1"/>
        <v>0</v>
      </c>
      <c r="X43" s="83">
        <f t="shared" si="67"/>
        <v>0</v>
      </c>
      <c r="Y43" s="76">
        <f t="shared" si="67"/>
        <v>0</v>
      </c>
      <c r="Z43" s="76">
        <f t="shared" si="67"/>
        <v>156</v>
      </c>
      <c r="AA43" s="84">
        <f>X43+Y43+Z43</f>
        <v>156</v>
      </c>
      <c r="AB43" s="77">
        <f t="shared" ref="AB43" si="71">((AA43/AI43)*AH43)/1000</f>
        <v>2.5694117647058822E-2</v>
      </c>
      <c r="AC43" s="77">
        <f t="shared" ref="AC43" si="72">(AA43*AJ43)/1000</f>
        <v>2.5693199999999999E-2</v>
      </c>
      <c r="AD43" s="72" t="s">
        <v>39</v>
      </c>
      <c r="AE43" s="72"/>
      <c r="AF43" s="72"/>
      <c r="AG43" s="100"/>
      <c r="AH43" s="100">
        <v>28</v>
      </c>
      <c r="AI43" s="100">
        <v>170</v>
      </c>
      <c r="AJ43" s="100">
        <v>0.16470000000000001</v>
      </c>
      <c r="AK43" s="72"/>
    </row>
    <row r="44" spans="1:37" s="86" customFormat="1" ht="15.75" customHeight="1">
      <c r="A44" s="284"/>
      <c r="B44" s="285"/>
      <c r="C44" s="286" t="s">
        <v>158</v>
      </c>
      <c r="D44" s="284"/>
      <c r="E44" s="284"/>
      <c r="F44" s="284"/>
      <c r="G44" s="284"/>
      <c r="H44" s="287">
        <f>SUM(H43)</f>
        <v>0</v>
      </c>
      <c r="I44" s="287">
        <f>SUM(I43)</f>
        <v>0</v>
      </c>
      <c r="J44" s="287">
        <f>SUM(J43)</f>
        <v>156</v>
      </c>
      <c r="K44" s="287">
        <f t="shared" si="0"/>
        <v>156</v>
      </c>
      <c r="L44" s="287">
        <f>SUM(L43)</f>
        <v>0</v>
      </c>
      <c r="M44" s="287">
        <f>SUM(M43)</f>
        <v>0</v>
      </c>
      <c r="N44" s="287">
        <f>SUM(N43)</f>
        <v>0</v>
      </c>
      <c r="O44" s="287">
        <f t="shared" si="23"/>
        <v>0</v>
      </c>
      <c r="P44" s="287">
        <f>SUM(P41:P43)</f>
        <v>0</v>
      </c>
      <c r="Q44" s="287">
        <f t="shared" ref="Q44:R44" si="73">SUM(Q41:Q43)</f>
        <v>0</v>
      </c>
      <c r="R44" s="287">
        <f t="shared" si="73"/>
        <v>0</v>
      </c>
      <c r="S44" s="287">
        <f t="shared" si="24"/>
        <v>0</v>
      </c>
      <c r="T44" s="288">
        <f>SUM(T43)</f>
        <v>0</v>
      </c>
      <c r="U44" s="288">
        <f t="shared" ref="U44:V44" si="74">SUM(U43)</f>
        <v>0</v>
      </c>
      <c r="V44" s="288">
        <f t="shared" si="74"/>
        <v>0</v>
      </c>
      <c r="W44" s="287">
        <f t="shared" si="1"/>
        <v>0</v>
      </c>
      <c r="X44" s="288">
        <f t="shared" si="67"/>
        <v>0</v>
      </c>
      <c r="Y44" s="288">
        <f t="shared" si="67"/>
        <v>0</v>
      </c>
      <c r="Z44" s="288">
        <f t="shared" si="67"/>
        <v>156</v>
      </c>
      <c r="AA44" s="288">
        <f>X44+Y44+Z44</f>
        <v>156</v>
      </c>
      <c r="AB44" s="290">
        <f t="shared" ref="AB44:AC44" si="75">SUM(AB43)</f>
        <v>2.5694117647058822E-2</v>
      </c>
      <c r="AC44" s="290">
        <f t="shared" si="75"/>
        <v>2.5693199999999999E-2</v>
      </c>
      <c r="AD44" s="284"/>
      <c r="AE44" s="284"/>
      <c r="AF44" s="284"/>
      <c r="AG44" s="284"/>
      <c r="AH44" s="284"/>
      <c r="AI44" s="284"/>
      <c r="AJ44" s="284"/>
      <c r="AK44" s="284"/>
    </row>
    <row r="45" spans="1:37" s="78" customFormat="1" ht="15.75" customHeight="1">
      <c r="A45" s="72">
        <f t="shared" si="11"/>
        <v>1</v>
      </c>
      <c r="B45" s="73" t="s">
        <v>52</v>
      </c>
      <c r="C45" s="80" t="s">
        <v>53</v>
      </c>
      <c r="D45" s="72" t="s">
        <v>31</v>
      </c>
      <c r="E45" s="72" t="s">
        <v>38</v>
      </c>
      <c r="F45" s="72" t="s">
        <v>38</v>
      </c>
      <c r="G45" s="72" t="s">
        <v>38</v>
      </c>
      <c r="H45" s="75"/>
      <c r="I45" s="75"/>
      <c r="J45" s="75">
        <v>4</v>
      </c>
      <c r="K45" s="75">
        <f t="shared" si="0"/>
        <v>4</v>
      </c>
      <c r="L45" s="75"/>
      <c r="M45" s="75"/>
      <c r="N45" s="75"/>
      <c r="O45" s="75">
        <f t="shared" si="23"/>
        <v>0</v>
      </c>
      <c r="P45" s="75"/>
      <c r="Q45" s="75"/>
      <c r="R45" s="75"/>
      <c r="S45" s="75">
        <f t="shared" si="24"/>
        <v>0</v>
      </c>
      <c r="T45" s="75"/>
      <c r="U45" s="75"/>
      <c r="V45" s="75"/>
      <c r="W45" s="75">
        <f t="shared" si="1"/>
        <v>0</v>
      </c>
      <c r="X45" s="83">
        <f t="shared" ref="X45:X46" si="76">H45+L45+P45+T45</f>
        <v>0</v>
      </c>
      <c r="Y45" s="76">
        <f t="shared" ref="Y45:Y46" si="77">I45+M45+Q45+U45</f>
        <v>0</v>
      </c>
      <c r="Z45" s="76">
        <f t="shared" ref="Z45:Z46" si="78">J45+N45+R45+V45</f>
        <v>4</v>
      </c>
      <c r="AA45" s="84">
        <f t="shared" si="42"/>
        <v>4</v>
      </c>
      <c r="AB45" s="77">
        <f t="shared" ref="AB45:AB46" si="79">((AA45/AI45)*AH45)/1000</f>
        <v>2.4E-2</v>
      </c>
      <c r="AC45" s="77">
        <f t="shared" ref="AC45:AC46" si="80">(AA45*AJ45)/1000</f>
        <v>1.0800000000000001E-2</v>
      </c>
      <c r="AD45" s="72"/>
      <c r="AE45" s="72" t="s">
        <v>61</v>
      </c>
      <c r="AF45" s="72"/>
      <c r="AG45" s="72"/>
      <c r="AH45" s="72">
        <v>48</v>
      </c>
      <c r="AI45" s="72">
        <v>8</v>
      </c>
      <c r="AJ45" s="72">
        <v>2.7</v>
      </c>
      <c r="AK45" s="72"/>
    </row>
    <row r="46" spans="1:37" s="78" customFormat="1" ht="15.75" customHeight="1">
      <c r="A46" s="72">
        <f t="shared" si="11"/>
        <v>2</v>
      </c>
      <c r="B46" s="73" t="s">
        <v>52</v>
      </c>
      <c r="C46" s="80" t="s">
        <v>53</v>
      </c>
      <c r="D46" s="72" t="s">
        <v>31</v>
      </c>
      <c r="E46" s="72">
        <v>6</v>
      </c>
      <c r="F46" s="72" t="s">
        <v>55</v>
      </c>
      <c r="G46" s="72" t="s">
        <v>56</v>
      </c>
      <c r="H46" s="75"/>
      <c r="I46" s="75"/>
      <c r="J46" s="75">
        <v>588</v>
      </c>
      <c r="K46" s="75">
        <f t="shared" si="0"/>
        <v>588</v>
      </c>
      <c r="L46" s="75"/>
      <c r="M46" s="75"/>
      <c r="N46" s="75"/>
      <c r="O46" s="75">
        <f t="shared" si="23"/>
        <v>0</v>
      </c>
      <c r="P46" s="75"/>
      <c r="Q46" s="75"/>
      <c r="R46" s="75"/>
      <c r="S46" s="75">
        <f t="shared" si="24"/>
        <v>0</v>
      </c>
      <c r="T46" s="75"/>
      <c r="U46" s="75"/>
      <c r="V46" s="75"/>
      <c r="W46" s="75">
        <f t="shared" si="1"/>
        <v>0</v>
      </c>
      <c r="X46" s="83">
        <f t="shared" si="76"/>
        <v>0</v>
      </c>
      <c r="Y46" s="76">
        <f t="shared" si="77"/>
        <v>0</v>
      </c>
      <c r="Z46" s="76">
        <f t="shared" si="78"/>
        <v>588</v>
      </c>
      <c r="AA46" s="84">
        <f t="shared" si="42"/>
        <v>588</v>
      </c>
      <c r="AB46" s="77">
        <f t="shared" si="79"/>
        <v>3.528</v>
      </c>
      <c r="AC46" s="77">
        <f t="shared" si="80"/>
        <v>1.5876000000000001</v>
      </c>
      <c r="AD46" s="72"/>
      <c r="AE46" s="72" t="s">
        <v>61</v>
      </c>
      <c r="AF46" s="72"/>
      <c r="AG46" s="72"/>
      <c r="AH46" s="72">
        <v>48</v>
      </c>
      <c r="AI46" s="72">
        <v>8</v>
      </c>
      <c r="AJ46" s="72">
        <v>2.7</v>
      </c>
      <c r="AK46" s="72"/>
    </row>
    <row r="47" spans="1:37" s="86" customFormat="1" ht="15.75" customHeight="1">
      <c r="A47" s="284"/>
      <c r="B47" s="285"/>
      <c r="C47" s="286" t="s">
        <v>158</v>
      </c>
      <c r="D47" s="284" t="s">
        <v>31</v>
      </c>
      <c r="E47" s="284"/>
      <c r="F47" s="284"/>
      <c r="G47" s="284"/>
      <c r="H47" s="287">
        <f>SUM(H46)</f>
        <v>0</v>
      </c>
      <c r="I47" s="287">
        <f>SUM(I46)</f>
        <v>0</v>
      </c>
      <c r="J47" s="287">
        <f>SUM(J45:J46)</f>
        <v>592</v>
      </c>
      <c r="K47" s="287">
        <f t="shared" si="0"/>
        <v>592</v>
      </c>
      <c r="L47" s="287">
        <f>SUM(L46)</f>
        <v>0</v>
      </c>
      <c r="M47" s="287">
        <f>SUM(M46)</f>
        <v>0</v>
      </c>
      <c r="N47" s="287">
        <f>SUM(N46)</f>
        <v>0</v>
      </c>
      <c r="O47" s="287">
        <f t="shared" si="23"/>
        <v>0</v>
      </c>
      <c r="P47" s="287">
        <f>SUM(P45:P46)</f>
        <v>0</v>
      </c>
      <c r="Q47" s="287">
        <f t="shared" ref="Q47:R47" si="81">SUM(Q44:Q46)</f>
        <v>0</v>
      </c>
      <c r="R47" s="287">
        <f t="shared" si="81"/>
        <v>0</v>
      </c>
      <c r="S47" s="287">
        <f t="shared" si="24"/>
        <v>0</v>
      </c>
      <c r="T47" s="288">
        <f>SUM(T45:T46)</f>
        <v>0</v>
      </c>
      <c r="U47" s="288">
        <f t="shared" ref="U47:V47" si="82">SUM(U45:U46)</f>
        <v>0</v>
      </c>
      <c r="V47" s="288">
        <f t="shared" si="82"/>
        <v>0</v>
      </c>
      <c r="W47" s="287">
        <f t="shared" si="1"/>
        <v>0</v>
      </c>
      <c r="X47" s="288">
        <f>H47+L47+P47+T47</f>
        <v>0</v>
      </c>
      <c r="Y47" s="288">
        <f>I47+M47+Q47+U47</f>
        <v>0</v>
      </c>
      <c r="Z47" s="288">
        <f>J47+N47+R47+V47</f>
        <v>592</v>
      </c>
      <c r="AA47" s="288">
        <f>X47+Y47+Z47</f>
        <v>592</v>
      </c>
      <c r="AB47" s="290">
        <f>SUM(AB45:AB46)</f>
        <v>3.552</v>
      </c>
      <c r="AC47" s="290">
        <f>SUM(AC45:AC46)</f>
        <v>1.5984</v>
      </c>
      <c r="AD47" s="284"/>
      <c r="AE47" s="284"/>
      <c r="AF47" s="284"/>
      <c r="AG47" s="284"/>
      <c r="AH47" s="284"/>
      <c r="AI47" s="284"/>
      <c r="AJ47" s="284"/>
      <c r="AK47" s="284"/>
    </row>
    <row r="48" spans="1:37" s="78" customFormat="1" ht="15.75" customHeight="1">
      <c r="A48" s="72">
        <f t="shared" si="11"/>
        <v>1</v>
      </c>
      <c r="B48" s="73" t="s">
        <v>184</v>
      </c>
      <c r="C48" s="80" t="s">
        <v>185</v>
      </c>
      <c r="D48" s="72" t="s">
        <v>31</v>
      </c>
      <c r="E48" s="72">
        <v>17</v>
      </c>
      <c r="F48" s="72">
        <v>70</v>
      </c>
      <c r="G48" s="72">
        <v>11</v>
      </c>
      <c r="H48" s="75"/>
      <c r="I48" s="75"/>
      <c r="J48" s="75">
        <v>126</v>
      </c>
      <c r="K48" s="75">
        <f t="shared" si="0"/>
        <v>126</v>
      </c>
      <c r="L48" s="75"/>
      <c r="M48" s="75"/>
      <c r="N48" s="75"/>
      <c r="O48" s="75">
        <f t="shared" si="23"/>
        <v>0</v>
      </c>
      <c r="P48" s="75"/>
      <c r="Q48" s="75"/>
      <c r="R48" s="75"/>
      <c r="S48" s="75">
        <f t="shared" si="24"/>
        <v>0</v>
      </c>
      <c r="T48" s="75"/>
      <c r="U48" s="75"/>
      <c r="V48" s="75"/>
      <c r="W48" s="75">
        <f t="shared" si="1"/>
        <v>0</v>
      </c>
      <c r="X48" s="83">
        <f t="shared" ref="X48:X51" si="83">H48+L48+P48+T48</f>
        <v>0</v>
      </c>
      <c r="Y48" s="76">
        <f t="shared" ref="Y48:Y51" si="84">I48+M48+Q48+U48</f>
        <v>0</v>
      </c>
      <c r="Z48" s="76">
        <f t="shared" ref="Z48:Z51" si="85">J48+N48+R48+V48</f>
        <v>126</v>
      </c>
      <c r="AA48" s="84">
        <f t="shared" si="42"/>
        <v>126</v>
      </c>
      <c r="AB48" s="77">
        <f t="shared" ref="AB48:AB51" si="86">((AA48/AI48)*AH48)/1000</f>
        <v>0.58799999999999997</v>
      </c>
      <c r="AC48" s="77">
        <f t="shared" ref="AC48:AC51" si="87">(AA48*AJ48)/1000</f>
        <v>0.58791600000000011</v>
      </c>
      <c r="AD48" s="72"/>
      <c r="AE48" s="93" t="s">
        <v>186</v>
      </c>
      <c r="AF48" s="93"/>
      <c r="AG48" s="93"/>
      <c r="AH48" s="93">
        <v>28</v>
      </c>
      <c r="AI48" s="93">
        <v>6</v>
      </c>
      <c r="AJ48" s="95">
        <v>4.6660000000000004</v>
      </c>
      <c r="AK48" s="72"/>
    </row>
    <row r="49" spans="1:37" s="78" customFormat="1" ht="15.75" customHeight="1">
      <c r="A49" s="72">
        <f t="shared" si="11"/>
        <v>2</v>
      </c>
      <c r="B49" s="73" t="s">
        <v>184</v>
      </c>
      <c r="C49" s="80" t="s">
        <v>185</v>
      </c>
      <c r="D49" s="72" t="s">
        <v>31</v>
      </c>
      <c r="E49" s="72">
        <v>8</v>
      </c>
      <c r="F49" s="72">
        <v>73</v>
      </c>
      <c r="G49" s="72">
        <v>11</v>
      </c>
      <c r="H49" s="75"/>
      <c r="I49" s="75"/>
      <c r="J49" s="75">
        <v>1660</v>
      </c>
      <c r="K49" s="75">
        <f t="shared" si="0"/>
        <v>1660</v>
      </c>
      <c r="L49" s="75"/>
      <c r="M49" s="75"/>
      <c r="N49" s="75"/>
      <c r="O49" s="75">
        <f t="shared" si="23"/>
        <v>0</v>
      </c>
      <c r="P49" s="75"/>
      <c r="Q49" s="75"/>
      <c r="R49" s="75"/>
      <c r="S49" s="75">
        <f t="shared" si="24"/>
        <v>0</v>
      </c>
      <c r="T49" s="75"/>
      <c r="U49" s="75"/>
      <c r="V49" s="75"/>
      <c r="W49" s="75">
        <f t="shared" si="1"/>
        <v>0</v>
      </c>
      <c r="X49" s="83">
        <f t="shared" si="83"/>
        <v>0</v>
      </c>
      <c r="Y49" s="76">
        <f t="shared" si="84"/>
        <v>0</v>
      </c>
      <c r="Z49" s="76">
        <f t="shared" si="85"/>
        <v>1660</v>
      </c>
      <c r="AA49" s="84">
        <f t="shared" si="42"/>
        <v>1660</v>
      </c>
      <c r="AB49" s="77">
        <f t="shared" si="86"/>
        <v>7.746666666666667</v>
      </c>
      <c r="AC49" s="77">
        <f t="shared" si="87"/>
        <v>7.7455600000000002</v>
      </c>
      <c r="AD49" s="72"/>
      <c r="AE49" s="93" t="s">
        <v>186</v>
      </c>
      <c r="AF49" s="93"/>
      <c r="AG49" s="93"/>
      <c r="AH49" s="93">
        <v>28</v>
      </c>
      <c r="AI49" s="93">
        <v>6</v>
      </c>
      <c r="AJ49" s="95">
        <v>4.6660000000000004</v>
      </c>
      <c r="AK49" s="72"/>
    </row>
    <row r="50" spans="1:37" s="78" customFormat="1" ht="15.75" customHeight="1">
      <c r="A50" s="72">
        <f t="shared" si="11"/>
        <v>3</v>
      </c>
      <c r="B50" s="73" t="s">
        <v>184</v>
      </c>
      <c r="C50" s="80" t="s">
        <v>185</v>
      </c>
      <c r="D50" s="72" t="s">
        <v>31</v>
      </c>
      <c r="E50" s="72">
        <v>11</v>
      </c>
      <c r="F50" s="72">
        <v>73</v>
      </c>
      <c r="G50" s="72">
        <v>11</v>
      </c>
      <c r="H50" s="75"/>
      <c r="I50" s="75"/>
      <c r="J50" s="75">
        <v>121</v>
      </c>
      <c r="K50" s="75">
        <f t="shared" si="0"/>
        <v>121</v>
      </c>
      <c r="L50" s="75"/>
      <c r="M50" s="75"/>
      <c r="N50" s="75"/>
      <c r="O50" s="75">
        <f t="shared" si="23"/>
        <v>0</v>
      </c>
      <c r="P50" s="75"/>
      <c r="Q50" s="75"/>
      <c r="R50" s="75"/>
      <c r="S50" s="75">
        <f t="shared" si="24"/>
        <v>0</v>
      </c>
      <c r="T50" s="75"/>
      <c r="U50" s="75"/>
      <c r="V50" s="75"/>
      <c r="W50" s="75">
        <f t="shared" si="1"/>
        <v>0</v>
      </c>
      <c r="X50" s="83">
        <f t="shared" si="83"/>
        <v>0</v>
      </c>
      <c r="Y50" s="76">
        <f t="shared" si="84"/>
        <v>0</v>
      </c>
      <c r="Z50" s="76">
        <f t="shared" si="85"/>
        <v>121</v>
      </c>
      <c r="AA50" s="84">
        <f t="shared" si="42"/>
        <v>121</v>
      </c>
      <c r="AB50" s="77">
        <f t="shared" si="86"/>
        <v>0.56466666666666676</v>
      </c>
      <c r="AC50" s="77">
        <f t="shared" si="87"/>
        <v>0.56458600000000003</v>
      </c>
      <c r="AD50" s="72"/>
      <c r="AE50" s="93" t="s">
        <v>186</v>
      </c>
      <c r="AF50" s="93"/>
      <c r="AG50" s="93"/>
      <c r="AH50" s="93">
        <v>28</v>
      </c>
      <c r="AI50" s="93">
        <v>6</v>
      </c>
      <c r="AJ50" s="95">
        <v>4.6660000000000004</v>
      </c>
      <c r="AK50" s="72"/>
    </row>
    <row r="51" spans="1:37" s="78" customFormat="1" ht="15.75" customHeight="1">
      <c r="A51" s="72">
        <f t="shared" si="11"/>
        <v>4</v>
      </c>
      <c r="B51" s="73" t="s">
        <v>184</v>
      </c>
      <c r="C51" s="80" t="s">
        <v>185</v>
      </c>
      <c r="D51" s="72" t="s">
        <v>31</v>
      </c>
      <c r="E51" s="72">
        <v>1</v>
      </c>
      <c r="F51" s="72">
        <v>74</v>
      </c>
      <c r="G51" s="72">
        <v>11</v>
      </c>
      <c r="H51" s="75"/>
      <c r="I51" s="75"/>
      <c r="J51" s="75">
        <v>4</v>
      </c>
      <c r="K51" s="75">
        <f t="shared" si="0"/>
        <v>4</v>
      </c>
      <c r="L51" s="75"/>
      <c r="M51" s="75"/>
      <c r="N51" s="75"/>
      <c r="O51" s="75">
        <f t="shared" si="23"/>
        <v>0</v>
      </c>
      <c r="P51" s="75"/>
      <c r="Q51" s="75"/>
      <c r="R51" s="75"/>
      <c r="S51" s="75">
        <f t="shared" si="24"/>
        <v>0</v>
      </c>
      <c r="T51" s="75"/>
      <c r="U51" s="75"/>
      <c r="V51" s="75"/>
      <c r="W51" s="75">
        <f t="shared" si="1"/>
        <v>0</v>
      </c>
      <c r="X51" s="83">
        <f t="shared" si="83"/>
        <v>0</v>
      </c>
      <c r="Y51" s="76">
        <f t="shared" si="84"/>
        <v>0</v>
      </c>
      <c r="Z51" s="76">
        <f t="shared" si="85"/>
        <v>4</v>
      </c>
      <c r="AA51" s="84">
        <f t="shared" si="42"/>
        <v>4</v>
      </c>
      <c r="AB51" s="77">
        <f t="shared" si="86"/>
        <v>1.8666666666666665E-2</v>
      </c>
      <c r="AC51" s="77">
        <f t="shared" si="87"/>
        <v>1.8664E-2</v>
      </c>
      <c r="AD51" s="72"/>
      <c r="AE51" s="93" t="s">
        <v>186</v>
      </c>
      <c r="AF51" s="93"/>
      <c r="AG51" s="93"/>
      <c r="AH51" s="93">
        <v>28</v>
      </c>
      <c r="AI51" s="93">
        <v>6</v>
      </c>
      <c r="AJ51" s="95">
        <v>4.6660000000000004</v>
      </c>
      <c r="AK51" s="72"/>
    </row>
    <row r="52" spans="1:37" s="86" customFormat="1" ht="15.75" customHeight="1">
      <c r="A52" s="284"/>
      <c r="B52" s="285"/>
      <c r="C52" s="286" t="s">
        <v>158</v>
      </c>
      <c r="D52" s="284" t="s">
        <v>31</v>
      </c>
      <c r="E52" s="284"/>
      <c r="F52" s="284"/>
      <c r="G52" s="284"/>
      <c r="H52" s="287">
        <f>SUM(H51)</f>
        <v>0</v>
      </c>
      <c r="I52" s="287">
        <f>SUM(I51)</f>
        <v>0</v>
      </c>
      <c r="J52" s="287">
        <f>SUM(J48:J51)</f>
        <v>1911</v>
      </c>
      <c r="K52" s="287">
        <f t="shared" si="0"/>
        <v>1911</v>
      </c>
      <c r="L52" s="287">
        <f>SUM(L51)</f>
        <v>0</v>
      </c>
      <c r="M52" s="287">
        <f>SUM(M51)</f>
        <v>0</v>
      </c>
      <c r="N52" s="287">
        <f>SUM(N51)</f>
        <v>0</v>
      </c>
      <c r="O52" s="287">
        <f t="shared" si="23"/>
        <v>0</v>
      </c>
      <c r="P52" s="287">
        <f>SUM(P48:P51)</f>
        <v>0</v>
      </c>
      <c r="Q52" s="287">
        <f t="shared" ref="Q52:R52" si="88">SUM(Q49:Q51)</f>
        <v>0</v>
      </c>
      <c r="R52" s="287">
        <f t="shared" si="88"/>
        <v>0</v>
      </c>
      <c r="S52" s="287">
        <f t="shared" si="24"/>
        <v>0</v>
      </c>
      <c r="T52" s="288">
        <f>SUM(T48:T51)</f>
        <v>0</v>
      </c>
      <c r="U52" s="288">
        <f t="shared" ref="U52:V52" si="89">SUM(U48:U51)</f>
        <v>0</v>
      </c>
      <c r="V52" s="288">
        <f t="shared" si="89"/>
        <v>0</v>
      </c>
      <c r="W52" s="287">
        <f t="shared" si="1"/>
        <v>0</v>
      </c>
      <c r="X52" s="288">
        <f t="shared" ref="X52:Z58" si="90">H52+L52+P52+T52</f>
        <v>0</v>
      </c>
      <c r="Y52" s="288">
        <f t="shared" si="90"/>
        <v>0</v>
      </c>
      <c r="Z52" s="288">
        <f t="shared" si="90"/>
        <v>1911</v>
      </c>
      <c r="AA52" s="288">
        <f t="shared" ref="AA52:AA60" si="91">X52+Y52+Z52</f>
        <v>1911</v>
      </c>
      <c r="AB52" s="290">
        <f>SUM(AB48:AB51)</f>
        <v>8.918000000000001</v>
      </c>
      <c r="AC52" s="290">
        <f>SUM(AC48:AC51)</f>
        <v>8.9167260000000006</v>
      </c>
      <c r="AD52" s="284"/>
      <c r="AE52" s="284"/>
      <c r="AF52" s="284"/>
      <c r="AG52" s="284"/>
      <c r="AH52" s="284"/>
      <c r="AI52" s="284"/>
      <c r="AJ52" s="284"/>
      <c r="AK52" s="284"/>
    </row>
    <row r="53" spans="1:37" s="78" customFormat="1" ht="30.75" customHeight="1">
      <c r="A53" s="72">
        <f t="shared" si="11"/>
        <v>1</v>
      </c>
      <c r="B53" s="73"/>
      <c r="C53" s="80" t="s">
        <v>57</v>
      </c>
      <c r="D53" s="72" t="s">
        <v>31</v>
      </c>
      <c r="E53" s="72">
        <v>91</v>
      </c>
      <c r="F53" s="72">
        <v>82</v>
      </c>
      <c r="G53" s="72">
        <v>721</v>
      </c>
      <c r="H53" s="75"/>
      <c r="I53" s="75"/>
      <c r="J53" s="75"/>
      <c r="K53" s="75">
        <f>H53+I53+J53</f>
        <v>0</v>
      </c>
      <c r="L53" s="75"/>
      <c r="M53" s="75"/>
      <c r="N53" s="75"/>
      <c r="O53" s="75">
        <f t="shared" si="23"/>
        <v>0</v>
      </c>
      <c r="P53" s="75"/>
      <c r="Q53" s="75"/>
      <c r="R53" s="75"/>
      <c r="S53" s="75">
        <f t="shared" si="24"/>
        <v>0</v>
      </c>
      <c r="T53" s="75">
        <v>158</v>
      </c>
      <c r="U53" s="75"/>
      <c r="V53" s="75"/>
      <c r="W53" s="75">
        <f>T53+U53+V53</f>
        <v>158</v>
      </c>
      <c r="X53" s="83">
        <f t="shared" si="90"/>
        <v>158</v>
      </c>
      <c r="Y53" s="76">
        <f t="shared" si="90"/>
        <v>0</v>
      </c>
      <c r="Z53" s="76">
        <f t="shared" si="90"/>
        <v>0</v>
      </c>
      <c r="AA53" s="84">
        <f t="shared" si="91"/>
        <v>158</v>
      </c>
      <c r="AB53" s="77">
        <f t="shared" ref="AB53" si="92">((AA53/AI53)*AH53)/1000</f>
        <v>5.056</v>
      </c>
      <c r="AC53" s="77">
        <f t="shared" ref="AC53:AC55" si="93">(AA53*AJ53)/1000</f>
        <v>3.1915999999999998</v>
      </c>
      <c r="AD53" s="72" t="s">
        <v>34</v>
      </c>
      <c r="AE53" s="93"/>
      <c r="AF53" s="93"/>
      <c r="AG53" s="93"/>
      <c r="AH53" s="93">
        <v>64</v>
      </c>
      <c r="AI53" s="93">
        <v>2</v>
      </c>
      <c r="AJ53" s="95">
        <v>20.2</v>
      </c>
      <c r="AK53" s="72"/>
    </row>
    <row r="54" spans="1:37" s="86" customFormat="1" ht="15.75" customHeight="1">
      <c r="A54" s="284"/>
      <c r="B54" s="285"/>
      <c r="C54" s="286" t="s">
        <v>25</v>
      </c>
      <c r="D54" s="284"/>
      <c r="E54" s="284"/>
      <c r="F54" s="284"/>
      <c r="G54" s="284"/>
      <c r="H54" s="287">
        <f>SUM(H53)</f>
        <v>0</v>
      </c>
      <c r="I54" s="287">
        <f>SUM(I53)</f>
        <v>0</v>
      </c>
      <c r="J54" s="287">
        <f>SUM(J53)</f>
        <v>0</v>
      </c>
      <c r="K54" s="287">
        <f t="shared" ref="K54" si="94">H54+I54+J54</f>
        <v>0</v>
      </c>
      <c r="L54" s="287">
        <f>SUM(L53)</f>
        <v>0</v>
      </c>
      <c r="M54" s="287">
        <f>SUM(M53)</f>
        <v>0</v>
      </c>
      <c r="N54" s="287">
        <f>SUM(N53)</f>
        <v>0</v>
      </c>
      <c r="O54" s="287">
        <f t="shared" si="23"/>
        <v>0</v>
      </c>
      <c r="P54" s="287">
        <f>SUM(P50:P53)</f>
        <v>0</v>
      </c>
      <c r="Q54" s="287">
        <f t="shared" ref="Q54:R54" si="95">SUM(Q51:Q53)</f>
        <v>0</v>
      </c>
      <c r="R54" s="287">
        <f t="shared" si="95"/>
        <v>0</v>
      </c>
      <c r="S54" s="287">
        <f t="shared" si="24"/>
        <v>0</v>
      </c>
      <c r="T54" s="288">
        <f>SUM(T53)</f>
        <v>158</v>
      </c>
      <c r="U54" s="288">
        <f t="shared" ref="U54:V54" si="96">SUM(U53)</f>
        <v>0</v>
      </c>
      <c r="V54" s="288">
        <f t="shared" si="96"/>
        <v>0</v>
      </c>
      <c r="W54" s="287">
        <f t="shared" ref="W54" si="97">T54+U54+V54</f>
        <v>158</v>
      </c>
      <c r="X54" s="288">
        <f t="shared" si="90"/>
        <v>158</v>
      </c>
      <c r="Y54" s="288">
        <f t="shared" si="90"/>
        <v>0</v>
      </c>
      <c r="Z54" s="288">
        <f t="shared" si="90"/>
        <v>0</v>
      </c>
      <c r="AA54" s="288">
        <f t="shared" si="91"/>
        <v>158</v>
      </c>
      <c r="AB54" s="290">
        <f>SUM(AB53:AB53)</f>
        <v>5.056</v>
      </c>
      <c r="AC54" s="290">
        <f>SUM(AC53:AC53)</f>
        <v>3.1915999999999998</v>
      </c>
      <c r="AD54" s="284"/>
      <c r="AE54" s="291"/>
      <c r="AF54" s="291"/>
      <c r="AG54" s="291"/>
      <c r="AH54" s="291"/>
      <c r="AI54" s="291"/>
      <c r="AJ54" s="292"/>
      <c r="AK54" s="284"/>
    </row>
    <row r="55" spans="1:37" s="78" customFormat="1" ht="15.75" customHeight="1">
      <c r="A55" s="72">
        <f t="shared" si="11"/>
        <v>1</v>
      </c>
      <c r="B55" s="96" t="s">
        <v>187</v>
      </c>
      <c r="C55" s="87" t="s">
        <v>188</v>
      </c>
      <c r="D55" s="93" t="s">
        <v>31</v>
      </c>
      <c r="E55" s="93" t="s">
        <v>189</v>
      </c>
      <c r="F55" s="93" t="s">
        <v>107</v>
      </c>
      <c r="G55" s="93" t="s">
        <v>190</v>
      </c>
      <c r="H55" s="97"/>
      <c r="I55" s="97"/>
      <c r="J55" s="97">
        <v>1</v>
      </c>
      <c r="K55" s="75">
        <f>H55+I55+J55</f>
        <v>1</v>
      </c>
      <c r="L55" s="97"/>
      <c r="M55" s="97"/>
      <c r="N55" s="97"/>
      <c r="O55" s="75">
        <f t="shared" si="23"/>
        <v>0</v>
      </c>
      <c r="P55" s="97"/>
      <c r="Q55" s="97"/>
      <c r="R55" s="97"/>
      <c r="S55" s="75">
        <f t="shared" si="24"/>
        <v>0</v>
      </c>
      <c r="T55" s="97"/>
      <c r="U55" s="97"/>
      <c r="V55" s="97"/>
      <c r="W55" s="75">
        <f t="shared" si="1"/>
        <v>0</v>
      </c>
      <c r="X55" s="83">
        <f t="shared" si="90"/>
        <v>0</v>
      </c>
      <c r="Y55" s="76">
        <f t="shared" si="90"/>
        <v>0</v>
      </c>
      <c r="Z55" s="76">
        <f t="shared" si="90"/>
        <v>1</v>
      </c>
      <c r="AA55" s="84">
        <f t="shared" si="91"/>
        <v>1</v>
      </c>
      <c r="AB55" s="98">
        <f>((AA55/AI55)*AH55)/1000</f>
        <v>2.35E-2</v>
      </c>
      <c r="AC55" s="77">
        <f t="shared" si="93"/>
        <v>1.46E-2</v>
      </c>
      <c r="AD55" s="93"/>
      <c r="AE55" s="93" t="s">
        <v>60</v>
      </c>
      <c r="AF55" s="94"/>
      <c r="AG55" s="94"/>
      <c r="AH55" s="93">
        <v>23.5</v>
      </c>
      <c r="AI55" s="93">
        <v>1</v>
      </c>
      <c r="AJ55" s="95">
        <v>14.6</v>
      </c>
      <c r="AK55" s="72"/>
    </row>
    <row r="56" spans="1:37" s="86" customFormat="1" ht="15.75" customHeight="1">
      <c r="A56" s="284"/>
      <c r="B56" s="293"/>
      <c r="C56" s="286" t="s">
        <v>158</v>
      </c>
      <c r="D56" s="284" t="s">
        <v>31</v>
      </c>
      <c r="E56" s="291"/>
      <c r="F56" s="291"/>
      <c r="G56" s="291"/>
      <c r="H56" s="287">
        <f>SUM(H55)</f>
        <v>0</v>
      </c>
      <c r="I56" s="287">
        <f>SUM(I55)</f>
        <v>0</v>
      </c>
      <c r="J56" s="287">
        <f>SUM(J55)</f>
        <v>1</v>
      </c>
      <c r="K56" s="287">
        <f t="shared" ref="K56" si="98">H56+I56+J56</f>
        <v>1</v>
      </c>
      <c r="L56" s="287">
        <f>SUM(L55)</f>
        <v>0</v>
      </c>
      <c r="M56" s="287">
        <f>SUM(M55)</f>
        <v>0</v>
      </c>
      <c r="N56" s="287">
        <f>SUM(N55)</f>
        <v>0</v>
      </c>
      <c r="O56" s="287">
        <f t="shared" si="23"/>
        <v>0</v>
      </c>
      <c r="P56" s="287">
        <f>SUM(P52:P55)</f>
        <v>0</v>
      </c>
      <c r="Q56" s="287">
        <f t="shared" ref="Q56:R56" si="99">SUM(Q53:Q55)</f>
        <v>0</v>
      </c>
      <c r="R56" s="287">
        <f t="shared" si="99"/>
        <v>0</v>
      </c>
      <c r="S56" s="287">
        <f t="shared" si="24"/>
        <v>0</v>
      </c>
      <c r="T56" s="288">
        <f>SUM(T55)</f>
        <v>0</v>
      </c>
      <c r="U56" s="288">
        <f t="shared" ref="U56:V56" si="100">SUM(U55)</f>
        <v>0</v>
      </c>
      <c r="V56" s="288">
        <f t="shared" si="100"/>
        <v>0</v>
      </c>
      <c r="W56" s="287">
        <f t="shared" si="1"/>
        <v>0</v>
      </c>
      <c r="X56" s="288">
        <f t="shared" si="90"/>
        <v>0</v>
      </c>
      <c r="Y56" s="288">
        <f t="shared" si="90"/>
        <v>0</v>
      </c>
      <c r="Z56" s="288">
        <f t="shared" si="90"/>
        <v>1</v>
      </c>
      <c r="AA56" s="288">
        <f t="shared" si="91"/>
        <v>1</v>
      </c>
      <c r="AB56" s="355">
        <f t="shared" ref="AB56:AC56" si="101">SUM(AB55)</f>
        <v>2.35E-2</v>
      </c>
      <c r="AC56" s="355">
        <f t="shared" si="101"/>
        <v>1.46E-2</v>
      </c>
      <c r="AD56" s="291"/>
      <c r="AE56" s="291"/>
      <c r="AF56" s="294"/>
      <c r="AG56" s="294"/>
      <c r="AH56" s="291"/>
      <c r="AI56" s="291"/>
      <c r="AJ56" s="292"/>
      <c r="AK56" s="284"/>
    </row>
    <row r="57" spans="1:37" s="78" customFormat="1" ht="15.75" customHeight="1">
      <c r="A57" s="72">
        <f t="shared" si="11"/>
        <v>1</v>
      </c>
      <c r="B57" s="96" t="s">
        <v>191</v>
      </c>
      <c r="C57" s="76" t="s">
        <v>192</v>
      </c>
      <c r="D57" s="93" t="s">
        <v>31</v>
      </c>
      <c r="E57" s="93">
        <v>10</v>
      </c>
      <c r="F57" s="93">
        <v>54</v>
      </c>
      <c r="G57" s="93">
        <v>11</v>
      </c>
      <c r="H57" s="97"/>
      <c r="I57" s="97"/>
      <c r="J57" s="97">
        <v>165</v>
      </c>
      <c r="K57" s="75">
        <f t="shared" si="0"/>
        <v>165</v>
      </c>
      <c r="L57" s="97"/>
      <c r="M57" s="97"/>
      <c r="N57" s="97"/>
      <c r="O57" s="75">
        <f t="shared" si="23"/>
        <v>0</v>
      </c>
      <c r="P57" s="97"/>
      <c r="Q57" s="97"/>
      <c r="R57" s="97"/>
      <c r="S57" s="75">
        <f t="shared" si="24"/>
        <v>0</v>
      </c>
      <c r="T57" s="97"/>
      <c r="U57" s="97"/>
      <c r="V57" s="97"/>
      <c r="W57" s="75">
        <f t="shared" si="1"/>
        <v>0</v>
      </c>
      <c r="X57" s="83">
        <f t="shared" si="90"/>
        <v>0</v>
      </c>
      <c r="Y57" s="76">
        <f t="shared" si="90"/>
        <v>0</v>
      </c>
      <c r="Z57" s="76">
        <f t="shared" si="90"/>
        <v>165</v>
      </c>
      <c r="AA57" s="84">
        <f t="shared" si="91"/>
        <v>165</v>
      </c>
      <c r="AB57" s="98">
        <f>((AA57/AI57)*AH57)/1000</f>
        <v>0.74250000000000005</v>
      </c>
      <c r="AC57" s="98">
        <f>AA57*AJ57/1000</f>
        <v>0.51149999999999995</v>
      </c>
      <c r="AD57" s="93"/>
      <c r="AE57" s="93"/>
      <c r="AF57" s="94"/>
      <c r="AG57" s="94"/>
      <c r="AH57" s="93">
        <v>45</v>
      </c>
      <c r="AI57" s="93">
        <v>10</v>
      </c>
      <c r="AJ57" s="95">
        <v>3.1</v>
      </c>
      <c r="AK57" s="72"/>
    </row>
    <row r="58" spans="1:37" s="86" customFormat="1" ht="15.75" customHeight="1">
      <c r="A58" s="284"/>
      <c r="B58" s="293"/>
      <c r="C58" s="286" t="s">
        <v>158</v>
      </c>
      <c r="D58" s="284" t="s">
        <v>31</v>
      </c>
      <c r="E58" s="291"/>
      <c r="F58" s="291"/>
      <c r="G58" s="291"/>
      <c r="H58" s="287">
        <f>SUM(H57)</f>
        <v>0</v>
      </c>
      <c r="I58" s="287">
        <f>SUM(I57)</f>
        <v>0</v>
      </c>
      <c r="J58" s="287">
        <f>SUM(J57)</f>
        <v>165</v>
      </c>
      <c r="K58" s="287">
        <f t="shared" si="0"/>
        <v>165</v>
      </c>
      <c r="L58" s="287">
        <f>SUM(L57)</f>
        <v>0</v>
      </c>
      <c r="M58" s="287">
        <f>SUM(M57)</f>
        <v>0</v>
      </c>
      <c r="N58" s="287">
        <f>SUM(N57)</f>
        <v>0</v>
      </c>
      <c r="O58" s="287">
        <f t="shared" si="23"/>
        <v>0</v>
      </c>
      <c r="P58" s="287">
        <f>SUM(P54:P57)</f>
        <v>0</v>
      </c>
      <c r="Q58" s="287">
        <f t="shared" ref="Q58:R58" si="102">SUM(Q55:Q57)</f>
        <v>0</v>
      </c>
      <c r="R58" s="287">
        <f t="shared" si="102"/>
        <v>0</v>
      </c>
      <c r="S58" s="287">
        <f t="shared" si="24"/>
        <v>0</v>
      </c>
      <c r="T58" s="288">
        <f>SUM(T57)</f>
        <v>0</v>
      </c>
      <c r="U58" s="288">
        <f t="shared" ref="U58:V58" si="103">SUM(U57)</f>
        <v>0</v>
      </c>
      <c r="V58" s="288">
        <f t="shared" si="103"/>
        <v>0</v>
      </c>
      <c r="W58" s="287">
        <f t="shared" si="1"/>
        <v>0</v>
      </c>
      <c r="X58" s="288">
        <f t="shared" si="90"/>
        <v>0</v>
      </c>
      <c r="Y58" s="288">
        <f t="shared" si="90"/>
        <v>0</v>
      </c>
      <c r="Z58" s="288">
        <f t="shared" si="90"/>
        <v>165</v>
      </c>
      <c r="AA58" s="288">
        <f t="shared" si="91"/>
        <v>165</v>
      </c>
      <c r="AB58" s="355">
        <f t="shared" ref="AB58:AC58" si="104">SUM(AB57)</f>
        <v>0.74250000000000005</v>
      </c>
      <c r="AC58" s="355">
        <f t="shared" si="104"/>
        <v>0.51149999999999995</v>
      </c>
      <c r="AD58" s="291"/>
      <c r="AE58" s="291"/>
      <c r="AF58" s="294"/>
      <c r="AG58" s="294"/>
      <c r="AH58" s="291"/>
      <c r="AI58" s="291"/>
      <c r="AJ58" s="292"/>
      <c r="AK58" s="284"/>
    </row>
    <row r="59" spans="1:37" s="78" customFormat="1" ht="15.75" customHeight="1">
      <c r="A59" s="72">
        <f t="shared" si="11"/>
        <v>1</v>
      </c>
      <c r="B59" s="96" t="s">
        <v>193</v>
      </c>
      <c r="C59" s="76" t="s">
        <v>194</v>
      </c>
      <c r="D59" s="93" t="s">
        <v>31</v>
      </c>
      <c r="E59" s="93">
        <v>8</v>
      </c>
      <c r="F59" s="93">
        <v>78</v>
      </c>
      <c r="G59" s="93">
        <v>46</v>
      </c>
      <c r="H59" s="97"/>
      <c r="I59" s="97"/>
      <c r="J59" s="97">
        <v>2</v>
      </c>
      <c r="K59" s="75">
        <f t="shared" si="0"/>
        <v>2</v>
      </c>
      <c r="L59" s="97"/>
      <c r="M59" s="97"/>
      <c r="N59" s="97"/>
      <c r="O59" s="75">
        <f t="shared" si="23"/>
        <v>0</v>
      </c>
      <c r="P59" s="97"/>
      <c r="Q59" s="97"/>
      <c r="R59" s="97"/>
      <c r="S59" s="75">
        <f t="shared" si="24"/>
        <v>0</v>
      </c>
      <c r="T59" s="97"/>
      <c r="U59" s="97"/>
      <c r="V59" s="97"/>
      <c r="W59" s="75">
        <f t="shared" si="1"/>
        <v>0</v>
      </c>
      <c r="X59" s="83">
        <f t="shared" ref="X59:AC59" si="105">H59+L59+P59+T59</f>
        <v>0</v>
      </c>
      <c r="Y59" s="76">
        <f t="shared" si="105"/>
        <v>0</v>
      </c>
      <c r="Z59" s="76">
        <f t="shared" si="105"/>
        <v>2</v>
      </c>
      <c r="AA59" s="83">
        <f t="shared" si="105"/>
        <v>2</v>
      </c>
      <c r="AB59" s="76">
        <f t="shared" si="105"/>
        <v>0</v>
      </c>
      <c r="AC59" s="76">
        <f t="shared" si="105"/>
        <v>0</v>
      </c>
      <c r="AD59" s="93"/>
      <c r="AE59" s="93"/>
      <c r="AF59" s="94"/>
      <c r="AG59" s="94"/>
      <c r="AH59" s="93">
        <v>45</v>
      </c>
      <c r="AI59" s="93">
        <v>10</v>
      </c>
      <c r="AJ59" s="95">
        <v>3.1</v>
      </c>
      <c r="AK59" s="72"/>
    </row>
    <row r="60" spans="1:37" s="86" customFormat="1" ht="15.75" customHeight="1">
      <c r="A60" s="284"/>
      <c r="B60" s="293"/>
      <c r="C60" s="286" t="s">
        <v>158</v>
      </c>
      <c r="D60" s="284" t="s">
        <v>31</v>
      </c>
      <c r="E60" s="291"/>
      <c r="F60" s="291"/>
      <c r="G60" s="291"/>
      <c r="H60" s="287">
        <f>SUM(H59)</f>
        <v>0</v>
      </c>
      <c r="I60" s="287">
        <f>SUM(I59)</f>
        <v>0</v>
      </c>
      <c r="J60" s="287">
        <f>SUM(J59)</f>
        <v>2</v>
      </c>
      <c r="K60" s="287">
        <f t="shared" si="0"/>
        <v>2</v>
      </c>
      <c r="L60" s="287">
        <f>SUM(L59)</f>
        <v>0</v>
      </c>
      <c r="M60" s="287">
        <f>SUM(M59)</f>
        <v>0</v>
      </c>
      <c r="N60" s="287">
        <f>SUM(N59)</f>
        <v>0</v>
      </c>
      <c r="O60" s="287">
        <f t="shared" si="23"/>
        <v>0</v>
      </c>
      <c r="P60" s="287">
        <f>SUM(P56:P59)</f>
        <v>0</v>
      </c>
      <c r="Q60" s="287">
        <f t="shared" ref="Q60:R60" si="106">SUM(Q57:Q59)</f>
        <v>0</v>
      </c>
      <c r="R60" s="287">
        <f t="shared" si="106"/>
        <v>0</v>
      </c>
      <c r="S60" s="287">
        <f t="shared" si="24"/>
        <v>0</v>
      </c>
      <c r="T60" s="288">
        <f>SUM(T59)</f>
        <v>0</v>
      </c>
      <c r="U60" s="288">
        <f t="shared" ref="U60:V60" si="107">SUM(U59)</f>
        <v>0</v>
      </c>
      <c r="V60" s="288">
        <f t="shared" si="107"/>
        <v>0</v>
      </c>
      <c r="W60" s="287">
        <f t="shared" si="1"/>
        <v>0</v>
      </c>
      <c r="X60" s="288">
        <f>H60+L60+P60+T60</f>
        <v>0</v>
      </c>
      <c r="Y60" s="288">
        <f>I60+M60+Q60+U60</f>
        <v>0</v>
      </c>
      <c r="Z60" s="288">
        <f>J60+N60+R60+V60</f>
        <v>2</v>
      </c>
      <c r="AA60" s="288">
        <f t="shared" si="91"/>
        <v>2</v>
      </c>
      <c r="AB60" s="355">
        <f>SUM(AB59)</f>
        <v>0</v>
      </c>
      <c r="AC60" s="355">
        <f>SUM(AC59)</f>
        <v>0</v>
      </c>
      <c r="AD60" s="291"/>
      <c r="AE60" s="291"/>
      <c r="AF60" s="294"/>
      <c r="AG60" s="294"/>
      <c r="AH60" s="291"/>
      <c r="AI60" s="291"/>
      <c r="AJ60" s="292"/>
      <c r="AK60" s="284"/>
    </row>
    <row r="61" spans="1:37" s="104" customFormat="1" ht="15.75" customHeight="1">
      <c r="A61" s="72">
        <f t="shared" si="11"/>
        <v>1</v>
      </c>
      <c r="B61" s="66"/>
      <c r="C61" s="53" t="s">
        <v>195</v>
      </c>
      <c r="D61" s="101" t="s">
        <v>31</v>
      </c>
      <c r="E61" s="65">
        <v>1</v>
      </c>
      <c r="F61" s="65">
        <v>68</v>
      </c>
      <c r="G61" s="65">
        <v>11</v>
      </c>
      <c r="H61" s="53"/>
      <c r="I61" s="53"/>
      <c r="J61" s="53"/>
      <c r="K61" s="75">
        <f>H61+I61+J61</f>
        <v>0</v>
      </c>
      <c r="L61" s="53">
        <v>13</v>
      </c>
      <c r="M61" s="53"/>
      <c r="N61" s="53"/>
      <c r="O61" s="75">
        <f>L61+M61+N61</f>
        <v>13</v>
      </c>
      <c r="P61" s="53"/>
      <c r="Q61" s="53"/>
      <c r="R61" s="53"/>
      <c r="S61" s="75">
        <f t="shared" si="24"/>
        <v>0</v>
      </c>
      <c r="T61" s="53"/>
      <c r="U61" s="53"/>
      <c r="V61" s="53"/>
      <c r="W61" s="75">
        <f t="shared" si="1"/>
        <v>0</v>
      </c>
      <c r="X61" s="83">
        <f t="shared" ref="X61:X63" si="108">H61+L61+P61+T61</f>
        <v>13</v>
      </c>
      <c r="Y61" s="76">
        <f t="shared" ref="Y61:Y63" si="109">I61+M61+Q61+U61</f>
        <v>0</v>
      </c>
      <c r="Z61" s="76">
        <f t="shared" ref="Z61:Z63" si="110">J61+N61+R61+V61</f>
        <v>0</v>
      </c>
      <c r="AA61" s="84">
        <f t="shared" si="42"/>
        <v>13</v>
      </c>
      <c r="AB61" s="356">
        <f t="shared" ref="AB61:AB63" si="111">((AA61/AI61)*AH61)/1000</f>
        <v>0.11700000000000001</v>
      </c>
      <c r="AC61" s="356">
        <f t="shared" ref="AC61" si="112">AA61*AJ61/1000</f>
        <v>0.11700000000000001</v>
      </c>
      <c r="AD61" s="31" t="s">
        <v>39</v>
      </c>
      <c r="AE61" s="31"/>
      <c r="AF61" s="102"/>
      <c r="AG61" s="102"/>
      <c r="AH61" s="31">
        <v>36</v>
      </c>
      <c r="AI61" s="31">
        <v>4</v>
      </c>
      <c r="AJ61" s="103">
        <v>9</v>
      </c>
      <c r="AK61" s="100"/>
    </row>
    <row r="62" spans="1:37" s="104" customFormat="1" ht="15.75" customHeight="1">
      <c r="A62" s="72">
        <f t="shared" si="11"/>
        <v>2</v>
      </c>
      <c r="B62" s="66"/>
      <c r="C62" s="53" t="s">
        <v>195</v>
      </c>
      <c r="D62" s="101" t="s">
        <v>31</v>
      </c>
      <c r="E62" s="65">
        <v>1</v>
      </c>
      <c r="F62" s="65">
        <v>67</v>
      </c>
      <c r="G62" s="65">
        <v>11</v>
      </c>
      <c r="H62" s="53"/>
      <c r="I62" s="53"/>
      <c r="J62" s="53"/>
      <c r="K62" s="75">
        <f t="shared" ref="K62:K75" si="113">H62+I62+J62</f>
        <v>0</v>
      </c>
      <c r="L62" s="53">
        <v>9</v>
      </c>
      <c r="M62" s="53"/>
      <c r="N62" s="53"/>
      <c r="O62" s="75">
        <f t="shared" si="23"/>
        <v>9</v>
      </c>
      <c r="P62" s="53"/>
      <c r="Q62" s="53"/>
      <c r="R62" s="53"/>
      <c r="S62" s="75">
        <f t="shared" si="24"/>
        <v>0</v>
      </c>
      <c r="T62" s="53"/>
      <c r="U62" s="53"/>
      <c r="V62" s="53"/>
      <c r="W62" s="75">
        <f t="shared" si="1"/>
        <v>0</v>
      </c>
      <c r="X62" s="83">
        <f t="shared" si="108"/>
        <v>9</v>
      </c>
      <c r="Y62" s="76">
        <f t="shared" si="109"/>
        <v>0</v>
      </c>
      <c r="Z62" s="76">
        <f t="shared" si="110"/>
        <v>0</v>
      </c>
      <c r="AA62" s="84">
        <f t="shared" si="42"/>
        <v>9</v>
      </c>
      <c r="AB62" s="356">
        <f t="shared" si="111"/>
        <v>8.1000000000000003E-2</v>
      </c>
      <c r="AC62" s="98">
        <f>AA62*AJ62/1000</f>
        <v>8.1000000000000003E-2</v>
      </c>
      <c r="AD62" s="31" t="s">
        <v>39</v>
      </c>
      <c r="AE62" s="31"/>
      <c r="AF62" s="102"/>
      <c r="AG62" s="102"/>
      <c r="AH62" s="31">
        <v>36</v>
      </c>
      <c r="AI62" s="31">
        <v>4</v>
      </c>
      <c r="AJ62" s="103">
        <v>9</v>
      </c>
      <c r="AK62" s="100"/>
    </row>
    <row r="63" spans="1:37" s="104" customFormat="1" ht="15.75" customHeight="1">
      <c r="A63" s="72">
        <f t="shared" si="11"/>
        <v>3</v>
      </c>
      <c r="B63" s="66"/>
      <c r="C63" s="53" t="s">
        <v>195</v>
      </c>
      <c r="D63" s="101" t="s">
        <v>31</v>
      </c>
      <c r="E63" s="65">
        <v>2</v>
      </c>
      <c r="F63" s="65">
        <v>66</v>
      </c>
      <c r="G63" s="65">
        <v>11</v>
      </c>
      <c r="H63" s="53"/>
      <c r="I63" s="53"/>
      <c r="J63" s="53"/>
      <c r="K63" s="75">
        <f t="shared" si="113"/>
        <v>0</v>
      </c>
      <c r="L63" s="53">
        <v>10</v>
      </c>
      <c r="M63" s="53"/>
      <c r="N63" s="53"/>
      <c r="O63" s="75">
        <f t="shared" si="23"/>
        <v>10</v>
      </c>
      <c r="P63" s="53"/>
      <c r="Q63" s="53"/>
      <c r="R63" s="53"/>
      <c r="S63" s="75">
        <f t="shared" si="24"/>
        <v>0</v>
      </c>
      <c r="T63" s="53"/>
      <c r="U63" s="53"/>
      <c r="V63" s="53"/>
      <c r="W63" s="75">
        <f t="shared" si="1"/>
        <v>0</v>
      </c>
      <c r="X63" s="83">
        <f t="shared" si="108"/>
        <v>10</v>
      </c>
      <c r="Y63" s="76">
        <f t="shared" si="109"/>
        <v>0</v>
      </c>
      <c r="Z63" s="76">
        <f t="shared" si="110"/>
        <v>0</v>
      </c>
      <c r="AA63" s="84">
        <f t="shared" si="42"/>
        <v>10</v>
      </c>
      <c r="AB63" s="356">
        <f t="shared" si="111"/>
        <v>0.09</v>
      </c>
      <c r="AC63" s="98">
        <f>AA63*AJ63/1000</f>
        <v>0.09</v>
      </c>
      <c r="AD63" s="31" t="s">
        <v>39</v>
      </c>
      <c r="AE63" s="31"/>
      <c r="AF63" s="102"/>
      <c r="AG63" s="102"/>
      <c r="AH63" s="31">
        <v>36</v>
      </c>
      <c r="AI63" s="31">
        <v>4</v>
      </c>
      <c r="AJ63" s="103">
        <v>9</v>
      </c>
      <c r="AK63" s="100"/>
    </row>
    <row r="64" spans="1:37" s="86" customFormat="1" ht="15.75" customHeight="1">
      <c r="A64" s="284"/>
      <c r="B64" s="293"/>
      <c r="C64" s="286" t="s">
        <v>158</v>
      </c>
      <c r="D64" s="284" t="s">
        <v>31</v>
      </c>
      <c r="E64" s="291"/>
      <c r="F64" s="291"/>
      <c r="G64" s="291"/>
      <c r="H64" s="287">
        <f>SUM(H63)</f>
        <v>0</v>
      </c>
      <c r="I64" s="287">
        <f>SUM(I63)</f>
        <v>0</v>
      </c>
      <c r="J64" s="287">
        <f>SUM(J63)</f>
        <v>0</v>
      </c>
      <c r="K64" s="287">
        <f t="shared" si="113"/>
        <v>0</v>
      </c>
      <c r="L64" s="287">
        <f>SUM(L61:L63)</f>
        <v>32</v>
      </c>
      <c r="M64" s="287">
        <f t="shared" ref="M64:N64" si="114">SUM(M61:M63)</f>
        <v>0</v>
      </c>
      <c r="N64" s="287">
        <f t="shared" si="114"/>
        <v>0</v>
      </c>
      <c r="O64" s="287">
        <f t="shared" si="23"/>
        <v>32</v>
      </c>
      <c r="P64" s="287">
        <f>SUM(P61:P63)</f>
        <v>0</v>
      </c>
      <c r="Q64" s="287">
        <f t="shared" ref="Q64:R64" si="115">SUM(Q61:Q63)</f>
        <v>0</v>
      </c>
      <c r="R64" s="287">
        <f t="shared" si="115"/>
        <v>0</v>
      </c>
      <c r="S64" s="287">
        <f t="shared" si="24"/>
        <v>0</v>
      </c>
      <c r="T64" s="288">
        <f>SUM(T61:T63)</f>
        <v>0</v>
      </c>
      <c r="U64" s="288">
        <f t="shared" ref="U64:V64" si="116">SUM(U61:U63)</f>
        <v>0</v>
      </c>
      <c r="V64" s="288">
        <f t="shared" si="116"/>
        <v>0</v>
      </c>
      <c r="W64" s="287">
        <f t="shared" si="1"/>
        <v>0</v>
      </c>
      <c r="X64" s="288">
        <f>H64+L64+P64+T64</f>
        <v>32</v>
      </c>
      <c r="Y64" s="288">
        <f>I64+M64+Q64+U64</f>
        <v>0</v>
      </c>
      <c r="Z64" s="288">
        <f>J64+N64+R64+V64</f>
        <v>0</v>
      </c>
      <c r="AA64" s="288">
        <f>X64+Y64+Z64</f>
        <v>32</v>
      </c>
      <c r="AB64" s="355">
        <f>SUM(AB61:AB63)</f>
        <v>0.28800000000000003</v>
      </c>
      <c r="AC64" s="355">
        <f>SUM(AC61:AC63)</f>
        <v>0.28800000000000003</v>
      </c>
      <c r="AD64" s="291"/>
      <c r="AE64" s="291"/>
      <c r="AF64" s="294"/>
      <c r="AG64" s="294"/>
      <c r="AH64" s="291"/>
      <c r="AI64" s="291"/>
      <c r="AJ64" s="292"/>
      <c r="AK64" s="284"/>
    </row>
    <row r="65" spans="1:37" s="78" customFormat="1" ht="15.75" customHeight="1">
      <c r="A65" s="72">
        <f t="shared" si="11"/>
        <v>1</v>
      </c>
      <c r="B65" s="73" t="s">
        <v>58</v>
      </c>
      <c r="C65" s="80" t="s">
        <v>196</v>
      </c>
      <c r="D65" s="72" t="s">
        <v>31</v>
      </c>
      <c r="E65" s="72">
        <v>2</v>
      </c>
      <c r="F65" s="72">
        <v>95</v>
      </c>
      <c r="G65" s="72">
        <v>22</v>
      </c>
      <c r="H65" s="75"/>
      <c r="I65" s="75"/>
      <c r="J65" s="75">
        <v>8</v>
      </c>
      <c r="K65" s="75">
        <f t="shared" si="113"/>
        <v>8</v>
      </c>
      <c r="L65" s="75"/>
      <c r="M65" s="75"/>
      <c r="N65" s="75"/>
      <c r="O65" s="75">
        <f>L65+M65+N65</f>
        <v>0</v>
      </c>
      <c r="P65" s="75"/>
      <c r="Q65" s="75"/>
      <c r="R65" s="75"/>
      <c r="S65" s="75">
        <f t="shared" si="24"/>
        <v>0</v>
      </c>
      <c r="T65" s="75"/>
      <c r="U65" s="75"/>
      <c r="V65" s="75"/>
      <c r="W65" s="75">
        <f t="shared" si="1"/>
        <v>0</v>
      </c>
      <c r="X65" s="83">
        <f t="shared" ref="X65:X68" si="117">H65+L65+P65+T65</f>
        <v>0</v>
      </c>
      <c r="Y65" s="76">
        <f t="shared" ref="Y65:Y68" si="118">I65+M65+Q65+U65</f>
        <v>0</v>
      </c>
      <c r="Z65" s="76">
        <f t="shared" ref="Z65:Z68" si="119">J65+N65+R65+V65</f>
        <v>8</v>
      </c>
      <c r="AA65" s="84">
        <f t="shared" si="42"/>
        <v>8</v>
      </c>
      <c r="AB65" s="77">
        <f>((AA65/AI65)*AH65)/1000</f>
        <v>0.308</v>
      </c>
      <c r="AC65" s="98">
        <f>AA65*AJ65/1000</f>
        <v>0.224</v>
      </c>
      <c r="AD65" s="72"/>
      <c r="AE65" s="72" t="s">
        <v>59</v>
      </c>
      <c r="AF65" s="72"/>
      <c r="AG65" s="72"/>
      <c r="AH65" s="72">
        <v>77</v>
      </c>
      <c r="AI65" s="72">
        <v>2</v>
      </c>
      <c r="AJ65" s="72">
        <v>28</v>
      </c>
      <c r="AK65" s="72"/>
    </row>
    <row r="66" spans="1:37" s="78" customFormat="1" ht="15.75" customHeight="1">
      <c r="A66" s="72">
        <f t="shared" si="11"/>
        <v>2</v>
      </c>
      <c r="B66" s="73" t="s">
        <v>58</v>
      </c>
      <c r="C66" s="80" t="s">
        <v>196</v>
      </c>
      <c r="D66" s="72" t="s">
        <v>31</v>
      </c>
      <c r="E66" s="72">
        <v>5</v>
      </c>
      <c r="F66" s="72">
        <v>97</v>
      </c>
      <c r="G66" s="72">
        <v>22</v>
      </c>
      <c r="H66" s="75"/>
      <c r="I66" s="75"/>
      <c r="J66" s="75">
        <v>664</v>
      </c>
      <c r="K66" s="75">
        <f t="shared" si="113"/>
        <v>664</v>
      </c>
      <c r="L66" s="75"/>
      <c r="M66" s="75"/>
      <c r="N66" s="75"/>
      <c r="O66" s="75">
        <f t="shared" ref="O66:O69" si="120">L66+M66+N66</f>
        <v>0</v>
      </c>
      <c r="P66" s="75"/>
      <c r="Q66" s="75"/>
      <c r="R66" s="75"/>
      <c r="S66" s="75">
        <f t="shared" si="24"/>
        <v>0</v>
      </c>
      <c r="T66" s="75"/>
      <c r="U66" s="75"/>
      <c r="V66" s="75"/>
      <c r="W66" s="75">
        <f t="shared" si="1"/>
        <v>0</v>
      </c>
      <c r="X66" s="83">
        <f t="shared" si="117"/>
        <v>0</v>
      </c>
      <c r="Y66" s="76">
        <f t="shared" si="118"/>
        <v>0</v>
      </c>
      <c r="Z66" s="76">
        <f t="shared" si="119"/>
        <v>664</v>
      </c>
      <c r="AA66" s="84">
        <f t="shared" si="42"/>
        <v>664</v>
      </c>
      <c r="AB66" s="77">
        <f t="shared" ref="AB66:AB68" si="121">((AA66/AI66)*AH66)/1000</f>
        <v>25.564</v>
      </c>
      <c r="AC66" s="98">
        <f t="shared" ref="AC66:AC68" si="122">AA66*AJ66/1000</f>
        <v>18.591999999999999</v>
      </c>
      <c r="AD66" s="72"/>
      <c r="AE66" s="72" t="s">
        <v>59</v>
      </c>
      <c r="AF66" s="72"/>
      <c r="AG66" s="72"/>
      <c r="AH66" s="72">
        <v>77</v>
      </c>
      <c r="AI66" s="72">
        <v>2</v>
      </c>
      <c r="AJ66" s="72">
        <v>28</v>
      </c>
      <c r="AK66" s="72"/>
    </row>
    <row r="67" spans="1:37" s="78" customFormat="1" ht="15.75" customHeight="1">
      <c r="A67" s="72">
        <f t="shared" si="11"/>
        <v>3</v>
      </c>
      <c r="B67" s="73" t="s">
        <v>58</v>
      </c>
      <c r="C67" s="80" t="s">
        <v>196</v>
      </c>
      <c r="D67" s="72" t="s">
        <v>31</v>
      </c>
      <c r="E67" s="72">
        <v>7</v>
      </c>
      <c r="F67" s="72">
        <v>84</v>
      </c>
      <c r="G67" s="72">
        <v>22</v>
      </c>
      <c r="H67" s="75"/>
      <c r="I67" s="75"/>
      <c r="J67" s="75">
        <v>127</v>
      </c>
      <c r="K67" s="75">
        <f t="shared" si="113"/>
        <v>127</v>
      </c>
      <c r="L67" s="75"/>
      <c r="M67" s="75"/>
      <c r="N67" s="75"/>
      <c r="O67" s="75">
        <f t="shared" si="120"/>
        <v>0</v>
      </c>
      <c r="P67" s="75"/>
      <c r="Q67" s="75"/>
      <c r="R67" s="75"/>
      <c r="S67" s="75">
        <f t="shared" si="24"/>
        <v>0</v>
      </c>
      <c r="T67" s="75"/>
      <c r="U67" s="75"/>
      <c r="V67" s="75"/>
      <c r="W67" s="75">
        <f t="shared" si="1"/>
        <v>0</v>
      </c>
      <c r="X67" s="83">
        <f t="shared" si="117"/>
        <v>0</v>
      </c>
      <c r="Y67" s="76">
        <f t="shared" si="118"/>
        <v>0</v>
      </c>
      <c r="Z67" s="76">
        <f t="shared" si="119"/>
        <v>127</v>
      </c>
      <c r="AA67" s="84">
        <f t="shared" si="42"/>
        <v>127</v>
      </c>
      <c r="AB67" s="77">
        <f t="shared" si="121"/>
        <v>4.8895</v>
      </c>
      <c r="AC67" s="98">
        <f t="shared" si="122"/>
        <v>3.556</v>
      </c>
      <c r="AD67" s="72" t="s">
        <v>34</v>
      </c>
      <c r="AE67" s="72" t="s">
        <v>59</v>
      </c>
      <c r="AF67" s="72">
        <v>111</v>
      </c>
      <c r="AG67" s="72"/>
      <c r="AH67" s="72">
        <v>77</v>
      </c>
      <c r="AI67" s="72">
        <v>2</v>
      </c>
      <c r="AJ67" s="72">
        <v>28</v>
      </c>
      <c r="AK67" s="72"/>
    </row>
    <row r="68" spans="1:37" s="78" customFormat="1" ht="15.75" customHeight="1">
      <c r="A68" s="72">
        <f t="shared" si="11"/>
        <v>4</v>
      </c>
      <c r="B68" s="73" t="s">
        <v>58</v>
      </c>
      <c r="C68" s="80" t="s">
        <v>196</v>
      </c>
      <c r="D68" s="72" t="s">
        <v>31</v>
      </c>
      <c r="E68" s="72">
        <v>2</v>
      </c>
      <c r="F68" s="72">
        <v>83</v>
      </c>
      <c r="G68" s="72">
        <v>46</v>
      </c>
      <c r="H68" s="75"/>
      <c r="I68" s="75"/>
      <c r="J68" s="75">
        <v>128</v>
      </c>
      <c r="K68" s="75">
        <f t="shared" si="113"/>
        <v>128</v>
      </c>
      <c r="L68" s="75"/>
      <c r="M68" s="75"/>
      <c r="N68" s="75"/>
      <c r="O68" s="75">
        <f t="shared" si="120"/>
        <v>0</v>
      </c>
      <c r="P68" s="75"/>
      <c r="Q68" s="75"/>
      <c r="R68" s="75"/>
      <c r="S68" s="75">
        <f t="shared" si="24"/>
        <v>0</v>
      </c>
      <c r="T68" s="75"/>
      <c r="U68" s="75"/>
      <c r="V68" s="75"/>
      <c r="W68" s="75">
        <f t="shared" si="1"/>
        <v>0</v>
      </c>
      <c r="X68" s="83">
        <f t="shared" si="117"/>
        <v>0</v>
      </c>
      <c r="Y68" s="76">
        <f t="shared" si="118"/>
        <v>0</v>
      </c>
      <c r="Z68" s="76">
        <f t="shared" si="119"/>
        <v>128</v>
      </c>
      <c r="AA68" s="84">
        <f t="shared" si="42"/>
        <v>128</v>
      </c>
      <c r="AB68" s="77">
        <f t="shared" si="121"/>
        <v>4.9279999999999999</v>
      </c>
      <c r="AC68" s="98">
        <f t="shared" si="122"/>
        <v>3.5840000000000001</v>
      </c>
      <c r="AD68" s="72" t="s">
        <v>34</v>
      </c>
      <c r="AE68" s="72" t="s">
        <v>59</v>
      </c>
      <c r="AF68" s="72"/>
      <c r="AG68" s="72"/>
      <c r="AH68" s="72">
        <v>77</v>
      </c>
      <c r="AI68" s="72">
        <v>2</v>
      </c>
      <c r="AJ68" s="72">
        <v>28</v>
      </c>
      <c r="AK68" s="72"/>
    </row>
    <row r="69" spans="1:37" s="86" customFormat="1" ht="15.75" customHeight="1">
      <c r="A69" s="284"/>
      <c r="B69" s="285"/>
      <c r="C69" s="286" t="s">
        <v>158</v>
      </c>
      <c r="D69" s="284" t="s">
        <v>31</v>
      </c>
      <c r="E69" s="284"/>
      <c r="F69" s="284"/>
      <c r="G69" s="284"/>
      <c r="H69" s="287">
        <f>SUM(H65:H68)</f>
        <v>0</v>
      </c>
      <c r="I69" s="287">
        <f t="shared" ref="I69" si="123">SUM(I65:I68)</f>
        <v>0</v>
      </c>
      <c r="J69" s="287">
        <f>SUM(J65:J68)</f>
        <v>927</v>
      </c>
      <c r="K69" s="287">
        <f t="shared" si="113"/>
        <v>927</v>
      </c>
      <c r="L69" s="287">
        <f>SUM(L65:L68)</f>
        <v>0</v>
      </c>
      <c r="M69" s="287">
        <f t="shared" ref="M69:N69" si="124">SUM(M65:M68)</f>
        <v>0</v>
      </c>
      <c r="N69" s="287">
        <f t="shared" si="124"/>
        <v>0</v>
      </c>
      <c r="O69" s="287">
        <f t="shared" si="120"/>
        <v>0</v>
      </c>
      <c r="P69" s="287">
        <f>SUM(P65:P68)</f>
        <v>0</v>
      </c>
      <c r="Q69" s="287">
        <f t="shared" ref="Q69:R69" si="125">SUM(Q65:Q68)</f>
        <v>0</v>
      </c>
      <c r="R69" s="287">
        <f t="shared" si="125"/>
        <v>0</v>
      </c>
      <c r="S69" s="287">
        <f t="shared" si="24"/>
        <v>0</v>
      </c>
      <c r="T69" s="288">
        <f>SUM(T65:T68)</f>
        <v>0</v>
      </c>
      <c r="U69" s="288">
        <f t="shared" ref="U69:V69" si="126">SUM(U65:U68)</f>
        <v>0</v>
      </c>
      <c r="V69" s="288">
        <f t="shared" si="126"/>
        <v>0</v>
      </c>
      <c r="W69" s="287">
        <f t="shared" si="1"/>
        <v>0</v>
      </c>
      <c r="X69" s="288">
        <f t="shared" ref="X69:Z75" si="127">H69+L69+P69+T69</f>
        <v>0</v>
      </c>
      <c r="Y69" s="288">
        <f t="shared" si="127"/>
        <v>0</v>
      </c>
      <c r="Z69" s="288">
        <f t="shared" si="127"/>
        <v>927</v>
      </c>
      <c r="AA69" s="288">
        <f t="shared" ref="AA69:AA75" si="128">X69+Y69+Z69</f>
        <v>927</v>
      </c>
      <c r="AB69" s="290">
        <f>SUM(AB65:AB68)</f>
        <v>35.689499999999995</v>
      </c>
      <c r="AC69" s="290">
        <f>SUM(AC65:AC68)</f>
        <v>25.956</v>
      </c>
      <c r="AD69" s="284"/>
      <c r="AE69" s="284"/>
      <c r="AF69" s="284"/>
      <c r="AG69" s="284"/>
      <c r="AH69" s="284"/>
      <c r="AI69" s="284"/>
      <c r="AJ69" s="284"/>
      <c r="AK69" s="284"/>
    </row>
    <row r="70" spans="1:37" s="78" customFormat="1" ht="30.75" customHeight="1">
      <c r="A70" s="72">
        <f t="shared" si="11"/>
        <v>1</v>
      </c>
      <c r="B70" s="99" t="s">
        <v>58</v>
      </c>
      <c r="C70" s="80" t="s">
        <v>197</v>
      </c>
      <c r="D70" s="72" t="s">
        <v>31</v>
      </c>
      <c r="E70" s="72">
        <v>2</v>
      </c>
      <c r="F70" s="72">
        <v>95</v>
      </c>
      <c r="G70" s="72">
        <v>22</v>
      </c>
      <c r="H70" s="75"/>
      <c r="I70" s="75"/>
      <c r="J70" s="75">
        <v>8</v>
      </c>
      <c r="K70" s="75">
        <f t="shared" si="113"/>
        <v>8</v>
      </c>
      <c r="L70" s="75"/>
      <c r="M70" s="75"/>
      <c r="N70" s="75"/>
      <c r="O70" s="75">
        <f>L70+M70+N70</f>
        <v>0</v>
      </c>
      <c r="P70" s="75"/>
      <c r="Q70" s="75"/>
      <c r="R70" s="75"/>
      <c r="S70" s="75">
        <f t="shared" si="24"/>
        <v>0</v>
      </c>
      <c r="T70" s="75"/>
      <c r="U70" s="75"/>
      <c r="V70" s="75"/>
      <c r="W70" s="75">
        <f t="shared" si="1"/>
        <v>0</v>
      </c>
      <c r="X70" s="83">
        <f t="shared" si="127"/>
        <v>0</v>
      </c>
      <c r="Y70" s="76">
        <f t="shared" si="127"/>
        <v>0</v>
      </c>
      <c r="Z70" s="76">
        <f t="shared" si="127"/>
        <v>8</v>
      </c>
      <c r="AA70" s="84">
        <f t="shared" si="128"/>
        <v>8</v>
      </c>
      <c r="AB70" s="77">
        <f t="shared" ref="AB70" si="129">((AA70/AI70)*AH70)/1000</f>
        <v>0.32</v>
      </c>
      <c r="AC70" s="356">
        <f t="shared" ref="AC70" si="130">AA70*AJ70/1000</f>
        <v>0.23200000000000001</v>
      </c>
      <c r="AD70" s="72"/>
      <c r="AE70" s="72"/>
      <c r="AF70" s="72"/>
      <c r="AG70" s="72"/>
      <c r="AH70" s="72">
        <v>80</v>
      </c>
      <c r="AI70" s="72">
        <v>2</v>
      </c>
      <c r="AJ70" s="72">
        <v>29</v>
      </c>
      <c r="AK70" s="72"/>
    </row>
    <row r="71" spans="1:37" s="86" customFormat="1" ht="15.75" customHeight="1">
      <c r="A71" s="284"/>
      <c r="B71" s="285"/>
      <c r="C71" s="286" t="s">
        <v>158</v>
      </c>
      <c r="D71" s="284" t="s">
        <v>31</v>
      </c>
      <c r="E71" s="284"/>
      <c r="F71" s="284"/>
      <c r="G71" s="284"/>
      <c r="H71" s="287">
        <f>SUM(H70)</f>
        <v>0</v>
      </c>
      <c r="I71" s="287">
        <f>SUM(I70)</f>
        <v>0</v>
      </c>
      <c r="J71" s="287">
        <f>SUM(J70)</f>
        <v>8</v>
      </c>
      <c r="K71" s="287">
        <f t="shared" si="113"/>
        <v>8</v>
      </c>
      <c r="L71" s="287">
        <f>SUM(L69:L70)</f>
        <v>0</v>
      </c>
      <c r="M71" s="287">
        <f t="shared" ref="M71:N71" si="131">SUM(M66:M70)</f>
        <v>0</v>
      </c>
      <c r="N71" s="287">
        <f t="shared" si="131"/>
        <v>0</v>
      </c>
      <c r="O71" s="287">
        <f t="shared" ref="O71" si="132">L71+M71+N71</f>
        <v>0</v>
      </c>
      <c r="P71" s="287">
        <f>SUM(P70)</f>
        <v>0</v>
      </c>
      <c r="Q71" s="287">
        <f t="shared" ref="Q71:R71" si="133">SUM(Q70)</f>
        <v>0</v>
      </c>
      <c r="R71" s="287">
        <f t="shared" si="133"/>
        <v>0</v>
      </c>
      <c r="S71" s="287">
        <f t="shared" si="24"/>
        <v>0</v>
      </c>
      <c r="T71" s="288">
        <f>SUM(T70)</f>
        <v>0</v>
      </c>
      <c r="U71" s="288">
        <f t="shared" ref="U71:V71" si="134">SUM(U70)</f>
        <v>0</v>
      </c>
      <c r="V71" s="288">
        <f t="shared" si="134"/>
        <v>0</v>
      </c>
      <c r="W71" s="287">
        <f t="shared" si="1"/>
        <v>0</v>
      </c>
      <c r="X71" s="288">
        <f t="shared" si="127"/>
        <v>0</v>
      </c>
      <c r="Y71" s="288">
        <f t="shared" si="127"/>
        <v>0</v>
      </c>
      <c r="Z71" s="288">
        <f t="shared" si="127"/>
        <v>8</v>
      </c>
      <c r="AA71" s="288">
        <f t="shared" si="128"/>
        <v>8</v>
      </c>
      <c r="AB71" s="290">
        <f t="shared" ref="AB71:AC71" si="135">SUM(AB70)</f>
        <v>0.32</v>
      </c>
      <c r="AC71" s="290">
        <f t="shared" si="135"/>
        <v>0.23200000000000001</v>
      </c>
      <c r="AD71" s="284"/>
      <c r="AE71" s="284"/>
      <c r="AF71" s="284"/>
      <c r="AG71" s="284"/>
      <c r="AH71" s="284"/>
      <c r="AI71" s="284"/>
      <c r="AJ71" s="284"/>
      <c r="AK71" s="284"/>
    </row>
    <row r="72" spans="1:37" s="78" customFormat="1" ht="32.25" customHeight="1">
      <c r="A72" s="72">
        <f t="shared" si="11"/>
        <v>1</v>
      </c>
      <c r="B72" s="73" t="s">
        <v>198</v>
      </c>
      <c r="C72" s="80" t="s">
        <v>199</v>
      </c>
      <c r="D72" s="72" t="s">
        <v>31</v>
      </c>
      <c r="E72" s="72">
        <v>3</v>
      </c>
      <c r="F72" s="72">
        <v>76</v>
      </c>
      <c r="G72" s="72">
        <v>233</v>
      </c>
      <c r="H72" s="75"/>
      <c r="I72" s="75"/>
      <c r="J72" s="75">
        <v>4</v>
      </c>
      <c r="K72" s="75">
        <f t="shared" si="113"/>
        <v>4</v>
      </c>
      <c r="L72" s="75"/>
      <c r="M72" s="75"/>
      <c r="N72" s="75"/>
      <c r="O72" s="75">
        <f>L72+M72+N72</f>
        <v>0</v>
      </c>
      <c r="P72" s="75"/>
      <c r="Q72" s="75"/>
      <c r="R72" s="75"/>
      <c r="S72" s="75">
        <f t="shared" si="24"/>
        <v>0</v>
      </c>
      <c r="T72" s="75"/>
      <c r="U72" s="75"/>
      <c r="V72" s="75"/>
      <c r="W72" s="75">
        <f t="shared" si="1"/>
        <v>0</v>
      </c>
      <c r="X72" s="83">
        <f t="shared" si="127"/>
        <v>0</v>
      </c>
      <c r="Y72" s="76">
        <f t="shared" si="127"/>
        <v>0</v>
      </c>
      <c r="Z72" s="76">
        <f t="shared" si="127"/>
        <v>4</v>
      </c>
      <c r="AA72" s="84">
        <f t="shared" si="128"/>
        <v>4</v>
      </c>
      <c r="AB72" s="77">
        <f t="shared" ref="AB72" si="136">((AA72/AI72)*AH72)/1000</f>
        <v>0.09</v>
      </c>
      <c r="AC72" s="356">
        <f t="shared" ref="AC72" si="137">AA72*AJ72/1000</f>
        <v>0.09</v>
      </c>
      <c r="AD72" s="72"/>
      <c r="AE72" s="72"/>
      <c r="AF72" s="72"/>
      <c r="AG72" s="72"/>
      <c r="AH72" s="72">
        <v>45</v>
      </c>
      <c r="AI72" s="72">
        <v>2</v>
      </c>
      <c r="AJ72" s="72">
        <v>22.5</v>
      </c>
      <c r="AK72" s="72"/>
    </row>
    <row r="73" spans="1:37" s="86" customFormat="1" ht="15.75" customHeight="1">
      <c r="A73" s="284"/>
      <c r="B73" s="285"/>
      <c r="C73" s="286" t="s">
        <v>158</v>
      </c>
      <c r="D73" s="284" t="s">
        <v>31</v>
      </c>
      <c r="E73" s="284"/>
      <c r="F73" s="284"/>
      <c r="G73" s="284"/>
      <c r="H73" s="287">
        <f>SUM(H72)</f>
        <v>0</v>
      </c>
      <c r="I73" s="287">
        <f>SUM(I72)</f>
        <v>0</v>
      </c>
      <c r="J73" s="287">
        <f>SUM(J72)</f>
        <v>4</v>
      </c>
      <c r="K73" s="287">
        <f t="shared" si="113"/>
        <v>4</v>
      </c>
      <c r="L73" s="287">
        <f>SUM(L71:L72)</f>
        <v>0</v>
      </c>
      <c r="M73" s="287">
        <f t="shared" ref="M73:N73" si="138">SUM(M70:M72)</f>
        <v>0</v>
      </c>
      <c r="N73" s="287">
        <f t="shared" si="138"/>
        <v>0</v>
      </c>
      <c r="O73" s="287">
        <f t="shared" ref="O73" si="139">L73+M73+N73</f>
        <v>0</v>
      </c>
      <c r="P73" s="287">
        <f>SUM(P72)</f>
        <v>0</v>
      </c>
      <c r="Q73" s="287">
        <f t="shared" ref="Q73:R73" si="140">SUM(Q72)</f>
        <v>0</v>
      </c>
      <c r="R73" s="287">
        <f t="shared" si="140"/>
        <v>0</v>
      </c>
      <c r="S73" s="287">
        <f t="shared" si="24"/>
        <v>0</v>
      </c>
      <c r="T73" s="288">
        <f>SUM(T72)</f>
        <v>0</v>
      </c>
      <c r="U73" s="288">
        <f t="shared" ref="U73:V73" si="141">SUM(U72)</f>
        <v>0</v>
      </c>
      <c r="V73" s="288">
        <f t="shared" si="141"/>
        <v>0</v>
      </c>
      <c r="W73" s="287">
        <f t="shared" si="1"/>
        <v>0</v>
      </c>
      <c r="X73" s="288">
        <f t="shared" si="127"/>
        <v>0</v>
      </c>
      <c r="Y73" s="288">
        <f t="shared" si="127"/>
        <v>0</v>
      </c>
      <c r="Z73" s="288">
        <f t="shared" si="127"/>
        <v>4</v>
      </c>
      <c r="AA73" s="288">
        <f t="shared" si="128"/>
        <v>4</v>
      </c>
      <c r="AB73" s="290">
        <f t="shared" ref="AB73:AC73" si="142">SUM(AB72)</f>
        <v>0.09</v>
      </c>
      <c r="AC73" s="290">
        <f t="shared" si="142"/>
        <v>0.09</v>
      </c>
      <c r="AD73" s="284"/>
      <c r="AE73" s="284"/>
      <c r="AF73" s="284"/>
      <c r="AG73" s="284"/>
      <c r="AH73" s="284"/>
      <c r="AI73" s="284"/>
      <c r="AJ73" s="284"/>
      <c r="AK73" s="284"/>
    </row>
    <row r="74" spans="1:37" s="78" customFormat="1" ht="32.25" customHeight="1">
      <c r="A74" s="72">
        <f t="shared" si="11"/>
        <v>1</v>
      </c>
      <c r="B74" s="73" t="s">
        <v>200</v>
      </c>
      <c r="C74" s="80" t="s">
        <v>201</v>
      </c>
      <c r="D74" s="72" t="s">
        <v>31</v>
      </c>
      <c r="E74" s="72" t="s">
        <v>38</v>
      </c>
      <c r="F74" s="72" t="s">
        <v>38</v>
      </c>
      <c r="G74" s="72" t="s">
        <v>38</v>
      </c>
      <c r="H74" s="75"/>
      <c r="I74" s="75"/>
      <c r="J74" s="75">
        <v>2</v>
      </c>
      <c r="K74" s="75">
        <f t="shared" si="113"/>
        <v>2</v>
      </c>
      <c r="L74" s="75"/>
      <c r="M74" s="75"/>
      <c r="N74" s="75"/>
      <c r="O74" s="75">
        <f>L74+M74+N74</f>
        <v>0</v>
      </c>
      <c r="P74" s="75"/>
      <c r="Q74" s="75"/>
      <c r="R74" s="75"/>
      <c r="S74" s="75">
        <f t="shared" si="24"/>
        <v>0</v>
      </c>
      <c r="T74" s="75"/>
      <c r="U74" s="75"/>
      <c r="V74" s="75"/>
      <c r="W74" s="75">
        <f t="shared" si="1"/>
        <v>0</v>
      </c>
      <c r="X74" s="83">
        <f t="shared" si="127"/>
        <v>0</v>
      </c>
      <c r="Y74" s="76">
        <f t="shared" si="127"/>
        <v>0</v>
      </c>
      <c r="Z74" s="76">
        <f t="shared" si="127"/>
        <v>2</v>
      </c>
      <c r="AA74" s="84">
        <f t="shared" si="128"/>
        <v>2</v>
      </c>
      <c r="AB74" s="77">
        <f t="shared" ref="AB74" si="143">((AA74/AI74)*AH74)/1000</f>
        <v>0.106</v>
      </c>
      <c r="AC74" s="356">
        <f t="shared" ref="AC74" si="144">AA74*AJ74/1000</f>
        <v>0.106</v>
      </c>
      <c r="AD74" s="72"/>
      <c r="AE74" s="72"/>
      <c r="AF74" s="72"/>
      <c r="AG74" s="72"/>
      <c r="AH74" s="72">
        <v>53</v>
      </c>
      <c r="AI74" s="72">
        <v>1</v>
      </c>
      <c r="AJ74" s="72">
        <v>53</v>
      </c>
      <c r="AK74" s="72"/>
    </row>
    <row r="75" spans="1:37" s="86" customFormat="1" ht="15.75" customHeight="1">
      <c r="A75" s="284"/>
      <c r="B75" s="285"/>
      <c r="C75" s="286" t="s">
        <v>158</v>
      </c>
      <c r="D75" s="284" t="s">
        <v>31</v>
      </c>
      <c r="E75" s="284"/>
      <c r="F75" s="284"/>
      <c r="G75" s="284"/>
      <c r="H75" s="287">
        <f>SUM(H74)</f>
        <v>0</v>
      </c>
      <c r="I75" s="287">
        <f>SUM(I74)</f>
        <v>0</v>
      </c>
      <c r="J75" s="287">
        <f>SUM(J74)</f>
        <v>2</v>
      </c>
      <c r="K75" s="287">
        <f t="shared" si="113"/>
        <v>2</v>
      </c>
      <c r="L75" s="287">
        <f>SUM(L73:L74)</f>
        <v>0</v>
      </c>
      <c r="M75" s="287">
        <f t="shared" ref="M75:N75" si="145">SUM(M72:M74)</f>
        <v>0</v>
      </c>
      <c r="N75" s="287">
        <f t="shared" si="145"/>
        <v>0</v>
      </c>
      <c r="O75" s="287">
        <f t="shared" ref="O75" si="146">L75+M75+N75</f>
        <v>0</v>
      </c>
      <c r="P75" s="287">
        <f>SUM(P74)</f>
        <v>0</v>
      </c>
      <c r="Q75" s="287">
        <f t="shared" ref="Q75:R75" si="147">SUM(Q74)</f>
        <v>0</v>
      </c>
      <c r="R75" s="287">
        <f t="shared" si="147"/>
        <v>0</v>
      </c>
      <c r="S75" s="287">
        <f t="shared" si="24"/>
        <v>0</v>
      </c>
      <c r="T75" s="288">
        <f>SUM(T74)</f>
        <v>0</v>
      </c>
      <c r="U75" s="288">
        <f t="shared" ref="U75:V75" si="148">SUM(U74)</f>
        <v>0</v>
      </c>
      <c r="V75" s="288">
        <f t="shared" si="148"/>
        <v>0</v>
      </c>
      <c r="W75" s="287">
        <f t="shared" ref="W75" si="149">T75+U75+V75</f>
        <v>0</v>
      </c>
      <c r="X75" s="288">
        <f t="shared" si="127"/>
        <v>0</v>
      </c>
      <c r="Y75" s="288">
        <f t="shared" si="127"/>
        <v>0</v>
      </c>
      <c r="Z75" s="288">
        <f t="shared" si="127"/>
        <v>2</v>
      </c>
      <c r="AA75" s="288">
        <f t="shared" si="128"/>
        <v>2</v>
      </c>
      <c r="AB75" s="290">
        <f t="shared" ref="AB75:AC75" si="150">SUM(AB74)</f>
        <v>0.106</v>
      </c>
      <c r="AC75" s="290">
        <f t="shared" si="150"/>
        <v>0.106</v>
      </c>
      <c r="AD75" s="284"/>
      <c r="AE75" s="284"/>
      <c r="AF75" s="284"/>
      <c r="AG75" s="284"/>
      <c r="AH75" s="284"/>
      <c r="AI75" s="284"/>
      <c r="AJ75" s="284"/>
      <c r="AK75" s="284"/>
    </row>
    <row r="76" spans="1:37" s="105" customFormat="1" ht="15.75" customHeight="1">
      <c r="A76" s="357"/>
      <c r="B76" s="358"/>
      <c r="C76" s="352" t="s">
        <v>63</v>
      </c>
      <c r="D76" s="357"/>
      <c r="E76" s="357"/>
      <c r="F76" s="357"/>
      <c r="G76" s="357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60"/>
      <c r="U76" s="360"/>
      <c r="V76" s="360"/>
      <c r="W76" s="359"/>
      <c r="X76" s="360"/>
      <c r="Y76" s="359"/>
      <c r="Z76" s="359"/>
      <c r="AA76" s="360"/>
      <c r="AB76" s="361">
        <f>SUM(AB11:AB75)/2</f>
        <v>68.009258862433853</v>
      </c>
      <c r="AC76" s="361">
        <f>SUM(AC11:AC75)/2</f>
        <v>51.423378960000001</v>
      </c>
      <c r="AD76" s="357"/>
      <c r="AE76" s="357"/>
      <c r="AF76" s="357"/>
      <c r="AG76" s="357"/>
      <c r="AH76" s="357"/>
      <c r="AI76" s="357"/>
      <c r="AJ76" s="357"/>
      <c r="AK76" s="357"/>
    </row>
  </sheetData>
  <mergeCells count="18">
    <mergeCell ref="G3:G4"/>
    <mergeCell ref="A3:A4"/>
    <mergeCell ref="B3:B4"/>
    <mergeCell ref="C3:C4"/>
    <mergeCell ref="D3:D4"/>
    <mergeCell ref="E3:E4"/>
    <mergeCell ref="F3:F4"/>
    <mergeCell ref="T3:W3"/>
    <mergeCell ref="X3:AC3"/>
    <mergeCell ref="AD3:AD4"/>
    <mergeCell ref="H3:K3"/>
    <mergeCell ref="L3:O3"/>
    <mergeCell ref="P3:S3"/>
    <mergeCell ref="AE3:AE4"/>
    <mergeCell ref="AF3:AG3"/>
    <mergeCell ref="AH3:AI3"/>
    <mergeCell ref="AJ3:AJ4"/>
    <mergeCell ref="AK3:AK4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80" firstPageNumber="4" pageOrder="overThenDown" orientation="landscape" useFirstPageNumber="1" r:id="rId1"/>
  <headerFooter scaleWithDoc="0" alignWithMargins="0">
    <oddFooter>&amp;L&amp;10&amp;A&amp;CСписък 4 излишни ОБВВПИ към 01.01.2024 г.&amp;R&amp;"Times New Roman,Regular"&amp;10&amp;P</oddFooter>
  </headerFooter>
  <colBreaks count="3" manualBreakCount="3">
    <brk id="15" max="75" man="1"/>
    <brk id="23" max="75" man="1"/>
    <brk id="29" max="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V21"/>
  <sheetViews>
    <sheetView view="pageBreakPreview" zoomScaleNormal="100" zoomScaleSheetLayoutView="100" workbookViewId="0">
      <selection activeCell="M27" sqref="M27"/>
    </sheetView>
  </sheetViews>
  <sheetFormatPr defaultRowHeight="15"/>
  <cols>
    <col min="1" max="1" width="5.140625" style="18" customWidth="1"/>
    <col min="2" max="2" width="9.7109375" style="18" customWidth="1"/>
    <col min="3" max="3" width="44.42578125" customWidth="1"/>
    <col min="4" max="4" width="4.28515625" customWidth="1"/>
    <col min="5" max="5" width="7.140625" customWidth="1"/>
    <col min="6" max="6" width="6.140625" customWidth="1"/>
    <col min="7" max="7" width="5.140625" customWidth="1"/>
    <col min="8" max="8" width="7" customWidth="1"/>
    <col min="9" max="9" width="4.42578125" customWidth="1"/>
    <col min="10" max="10" width="5" customWidth="1"/>
    <col min="11" max="11" width="7.7109375" customWidth="1"/>
    <col min="12" max="12" width="7" style="19" customWidth="1"/>
    <col min="13" max="13" width="4.85546875" style="19" customWidth="1"/>
    <col min="14" max="14" width="5.140625" style="19" customWidth="1"/>
    <col min="15" max="15" width="7.5703125" style="19" customWidth="1"/>
    <col min="16" max="16" width="11" style="22" customWidth="1"/>
    <col min="17" max="17" width="8.7109375" style="22" customWidth="1"/>
    <col min="18" max="18" width="4.85546875" style="30" customWidth="1"/>
    <col min="19" max="19" width="4.42578125" style="30" customWidth="1"/>
    <col min="20" max="20" width="4.42578125" style="24" customWidth="1"/>
    <col min="21" max="21" width="6.7109375" style="24" customWidth="1"/>
    <col min="22" max="22" width="7.140625" style="24" customWidth="1"/>
    <col min="23" max="23" width="6" style="24" customWidth="1"/>
    <col min="24" max="24" width="7.140625" style="24" customWidth="1"/>
    <col min="25" max="25" width="7" style="30" customWidth="1"/>
  </cols>
  <sheetData>
    <row r="1" spans="1:34" s="2" customFormat="1" ht="34.5" customHeight="1">
      <c r="A1" s="549" t="s">
        <v>2</v>
      </c>
      <c r="B1" s="552" t="s">
        <v>68</v>
      </c>
      <c r="C1" s="548" t="s">
        <v>69</v>
      </c>
      <c r="D1" s="545" t="s">
        <v>70</v>
      </c>
      <c r="E1" s="545" t="s">
        <v>71</v>
      </c>
      <c r="F1" s="545" t="s">
        <v>72</v>
      </c>
      <c r="G1" s="545" t="s">
        <v>73</v>
      </c>
      <c r="H1" s="548" t="s">
        <v>93</v>
      </c>
      <c r="I1" s="548"/>
      <c r="J1" s="548"/>
      <c r="K1" s="548"/>
      <c r="L1" s="544" t="s">
        <v>25</v>
      </c>
      <c r="M1" s="544"/>
      <c r="N1" s="544"/>
      <c r="O1" s="544"/>
      <c r="P1" s="544"/>
      <c r="Q1" s="544"/>
      <c r="R1" s="534" t="s">
        <v>8</v>
      </c>
      <c r="S1" s="534" t="s">
        <v>9</v>
      </c>
      <c r="T1" s="544" t="s">
        <v>74</v>
      </c>
      <c r="U1" s="544"/>
      <c r="V1" s="544" t="s">
        <v>75</v>
      </c>
      <c r="W1" s="544"/>
      <c r="X1" s="534" t="s">
        <v>76</v>
      </c>
      <c r="Y1" s="537" t="s">
        <v>13</v>
      </c>
    </row>
    <row r="2" spans="1:34" s="2" customFormat="1" ht="34.5" customHeight="1">
      <c r="A2" s="550"/>
      <c r="B2" s="540"/>
      <c r="C2" s="540"/>
      <c r="D2" s="546"/>
      <c r="E2" s="546"/>
      <c r="F2" s="546"/>
      <c r="G2" s="546"/>
      <c r="H2" s="540" t="s">
        <v>77</v>
      </c>
      <c r="I2" s="540"/>
      <c r="J2" s="540"/>
      <c r="K2" s="540"/>
      <c r="L2" s="541" t="s">
        <v>77</v>
      </c>
      <c r="M2" s="541"/>
      <c r="N2" s="541"/>
      <c r="O2" s="541"/>
      <c r="P2" s="542" t="s">
        <v>16</v>
      </c>
      <c r="Q2" s="542" t="s">
        <v>17</v>
      </c>
      <c r="R2" s="535"/>
      <c r="S2" s="535"/>
      <c r="T2" s="535" t="s">
        <v>18</v>
      </c>
      <c r="U2" s="535" t="s">
        <v>19</v>
      </c>
      <c r="V2" s="535" t="s">
        <v>78</v>
      </c>
      <c r="W2" s="535" t="s">
        <v>79</v>
      </c>
      <c r="X2" s="535"/>
      <c r="Y2" s="538"/>
    </row>
    <row r="3" spans="1:34" s="3" customFormat="1" ht="48.75" customHeight="1" thickBot="1">
      <c r="A3" s="551"/>
      <c r="B3" s="553"/>
      <c r="C3" s="553"/>
      <c r="D3" s="547"/>
      <c r="E3" s="547"/>
      <c r="F3" s="547"/>
      <c r="G3" s="547"/>
      <c r="H3" s="307" t="s">
        <v>22</v>
      </c>
      <c r="I3" s="308" t="s">
        <v>23</v>
      </c>
      <c r="J3" s="307" t="s">
        <v>24</v>
      </c>
      <c r="K3" s="307" t="s">
        <v>64</v>
      </c>
      <c r="L3" s="309" t="s">
        <v>22</v>
      </c>
      <c r="M3" s="309" t="s">
        <v>23</v>
      </c>
      <c r="N3" s="309" t="s">
        <v>24</v>
      </c>
      <c r="O3" s="309" t="s">
        <v>25</v>
      </c>
      <c r="P3" s="543"/>
      <c r="Q3" s="543"/>
      <c r="R3" s="536"/>
      <c r="S3" s="536"/>
      <c r="T3" s="536"/>
      <c r="U3" s="536"/>
      <c r="V3" s="536"/>
      <c r="W3" s="536"/>
      <c r="X3" s="536"/>
      <c r="Y3" s="539"/>
      <c r="Z3"/>
      <c r="AA3"/>
      <c r="AB3"/>
      <c r="AC3"/>
      <c r="AD3"/>
      <c r="AE3"/>
      <c r="AF3"/>
      <c r="AG3"/>
      <c r="AH3"/>
    </row>
    <row r="4" spans="1:34" s="3" customFormat="1" ht="14.25" customHeight="1" thickBot="1">
      <c r="A4" s="312">
        <v>1</v>
      </c>
      <c r="B4" s="313">
        <v>2</v>
      </c>
      <c r="C4" s="313">
        <v>3</v>
      </c>
      <c r="D4" s="313">
        <v>4</v>
      </c>
      <c r="E4" s="313">
        <v>5</v>
      </c>
      <c r="F4" s="313">
        <v>6</v>
      </c>
      <c r="G4" s="313">
        <v>7</v>
      </c>
      <c r="H4" s="314">
        <v>8</v>
      </c>
      <c r="I4" s="313">
        <v>9</v>
      </c>
      <c r="J4" s="314">
        <v>10</v>
      </c>
      <c r="K4" s="314">
        <v>11</v>
      </c>
      <c r="L4" s="315">
        <v>12</v>
      </c>
      <c r="M4" s="315">
        <v>13</v>
      </c>
      <c r="N4" s="315">
        <v>14</v>
      </c>
      <c r="O4" s="315">
        <v>15</v>
      </c>
      <c r="P4" s="316">
        <v>16</v>
      </c>
      <c r="Q4" s="316">
        <v>17</v>
      </c>
      <c r="R4" s="316">
        <v>18</v>
      </c>
      <c r="S4" s="316">
        <v>19</v>
      </c>
      <c r="T4" s="316">
        <v>20</v>
      </c>
      <c r="U4" s="316">
        <v>21</v>
      </c>
      <c r="V4" s="316">
        <v>22</v>
      </c>
      <c r="W4" s="316">
        <v>23</v>
      </c>
      <c r="X4" s="316">
        <v>24</v>
      </c>
      <c r="Y4" s="317">
        <v>25</v>
      </c>
      <c r="Z4"/>
      <c r="AA4"/>
      <c r="AB4"/>
      <c r="AC4"/>
      <c r="AD4"/>
      <c r="AE4"/>
      <c r="AF4"/>
      <c r="AG4"/>
      <c r="AH4"/>
    </row>
    <row r="5" spans="1:34" s="3" customFormat="1" ht="17.25" customHeight="1">
      <c r="A5" s="303"/>
      <c r="B5" s="304"/>
      <c r="C5" s="420" t="s">
        <v>26</v>
      </c>
      <c r="D5" s="421"/>
      <c r="E5" s="421"/>
      <c r="F5" s="421"/>
      <c r="G5" s="421"/>
      <c r="H5" s="305"/>
      <c r="I5" s="304"/>
      <c r="J5" s="305"/>
      <c r="K5" s="305"/>
      <c r="L5" s="306"/>
      <c r="M5" s="306"/>
      <c r="N5" s="306"/>
      <c r="O5" s="306"/>
      <c r="P5" s="422"/>
      <c r="Q5" s="422"/>
      <c r="R5" s="423"/>
      <c r="S5" s="423"/>
      <c r="T5" s="423"/>
      <c r="U5" s="423"/>
      <c r="V5" s="423"/>
      <c r="W5" s="423"/>
      <c r="X5" s="423"/>
      <c r="Y5" s="424"/>
      <c r="Z5"/>
      <c r="AA5"/>
      <c r="AB5"/>
      <c r="AC5"/>
      <c r="AD5"/>
      <c r="AE5"/>
      <c r="AF5"/>
      <c r="AG5"/>
      <c r="AH5"/>
    </row>
    <row r="6" spans="1:34" s="9" customFormat="1" ht="18.75">
      <c r="A6" s="301"/>
      <c r="B6" s="32"/>
      <c r="C6" s="41" t="s">
        <v>142</v>
      </c>
      <c r="D6" s="32"/>
      <c r="E6" s="34"/>
      <c r="F6" s="34"/>
      <c r="G6" s="34"/>
      <c r="H6" s="34"/>
      <c r="I6" s="34"/>
      <c r="J6" s="34"/>
      <c r="K6" s="34"/>
      <c r="L6" s="35"/>
      <c r="M6" s="32"/>
      <c r="N6" s="32"/>
      <c r="O6" s="32"/>
      <c r="P6" s="36"/>
      <c r="Q6" s="42"/>
      <c r="R6" s="37"/>
      <c r="S6" s="38"/>
      <c r="T6" s="32"/>
      <c r="U6" s="32"/>
      <c r="V6" s="38"/>
      <c r="W6" s="38"/>
      <c r="X6" s="32"/>
      <c r="Y6" s="302"/>
      <c r="Z6" s="8"/>
      <c r="AA6" s="8"/>
      <c r="AB6" s="8"/>
      <c r="AC6" s="8"/>
      <c r="AD6" s="8"/>
      <c r="AE6" s="8"/>
      <c r="AF6" s="8"/>
      <c r="AG6" s="8"/>
      <c r="AH6" s="8"/>
    </row>
    <row r="7" spans="1:34" s="9" customFormat="1" ht="18.75">
      <c r="A7" s="301"/>
      <c r="B7" s="32"/>
      <c r="C7" s="41" t="s">
        <v>118</v>
      </c>
      <c r="D7" s="32"/>
      <c r="E7" s="34"/>
      <c r="F7" s="34"/>
      <c r="G7" s="34"/>
      <c r="H7" s="34"/>
      <c r="I7" s="34"/>
      <c r="J7" s="34"/>
      <c r="K7" s="34"/>
      <c r="L7" s="35"/>
      <c r="M7" s="32"/>
      <c r="N7" s="32"/>
      <c r="O7" s="32"/>
      <c r="P7" s="36"/>
      <c r="Q7" s="42"/>
      <c r="R7" s="37"/>
      <c r="S7" s="38"/>
      <c r="T7" s="32"/>
      <c r="U7" s="32"/>
      <c r="V7" s="38"/>
      <c r="W7" s="38"/>
      <c r="X7" s="32"/>
      <c r="Y7" s="302"/>
      <c r="Z7" s="8"/>
      <c r="AA7" s="8"/>
      <c r="AB7" s="8"/>
      <c r="AC7" s="8"/>
      <c r="AD7" s="8"/>
      <c r="AE7" s="8"/>
      <c r="AF7" s="8"/>
      <c r="AG7" s="8"/>
      <c r="AH7" s="8"/>
    </row>
    <row r="8" spans="1:34" s="9" customFormat="1" ht="18.75">
      <c r="A8" s="301"/>
      <c r="B8" s="32"/>
      <c r="C8" s="41" t="s">
        <v>95</v>
      </c>
      <c r="D8" s="32"/>
      <c r="E8" s="34"/>
      <c r="F8" s="34"/>
      <c r="G8" s="34"/>
      <c r="H8" s="34"/>
      <c r="I8" s="34"/>
      <c r="J8" s="34"/>
      <c r="K8" s="34"/>
      <c r="L8" s="35"/>
      <c r="M8" s="32"/>
      <c r="N8" s="32"/>
      <c r="O8" s="32"/>
      <c r="P8" s="36"/>
      <c r="Q8" s="42"/>
      <c r="R8" s="37"/>
      <c r="S8" s="38"/>
      <c r="T8" s="32"/>
      <c r="U8" s="32"/>
      <c r="V8" s="38"/>
      <c r="W8" s="38"/>
      <c r="X8" s="32"/>
      <c r="Y8" s="302"/>
      <c r="Z8" s="8"/>
      <c r="AA8" s="8"/>
      <c r="AB8" s="8"/>
      <c r="AC8" s="8"/>
      <c r="AD8" s="8"/>
      <c r="AE8" s="8"/>
      <c r="AF8" s="8"/>
      <c r="AG8" s="8"/>
      <c r="AH8" s="8"/>
    </row>
    <row r="9" spans="1:34" s="9" customFormat="1" ht="25.5">
      <c r="A9" s="301">
        <v>1</v>
      </c>
      <c r="B9" s="32" t="s">
        <v>119</v>
      </c>
      <c r="C9" s="39" t="s">
        <v>120</v>
      </c>
      <c r="D9" s="32" t="s">
        <v>31</v>
      </c>
      <c r="E9" s="34" t="s">
        <v>28</v>
      </c>
      <c r="F9" s="34" t="s">
        <v>121</v>
      </c>
      <c r="G9" s="34" t="s">
        <v>33</v>
      </c>
      <c r="H9" s="43" t="s">
        <v>49</v>
      </c>
      <c r="I9" s="43"/>
      <c r="J9" s="43"/>
      <c r="K9" s="43" t="s">
        <v>49</v>
      </c>
      <c r="L9" s="43" t="s">
        <v>49</v>
      </c>
      <c r="M9" s="44"/>
      <c r="N9" s="44"/>
      <c r="O9" s="43" t="s">
        <v>49</v>
      </c>
      <c r="P9" s="45">
        <f>SUM((O9/W9)*V9)/1000</f>
        <v>7.4999999999999997E-3</v>
      </c>
      <c r="Q9" s="46">
        <f>SUM(O9*X9)/1000</f>
        <v>5.0999999999999995E-3</v>
      </c>
      <c r="R9" s="37"/>
      <c r="S9" s="38"/>
      <c r="T9" s="32"/>
      <c r="U9" s="32"/>
      <c r="V9" s="40">
        <v>30</v>
      </c>
      <c r="W9" s="38" t="s">
        <v>67</v>
      </c>
      <c r="X9" s="32">
        <v>1.7</v>
      </c>
      <c r="Y9" s="302"/>
      <c r="Z9" s="8"/>
      <c r="AA9" s="8"/>
      <c r="AB9" s="8"/>
      <c r="AC9" s="8"/>
      <c r="AD9" s="8"/>
      <c r="AE9" s="8"/>
      <c r="AF9" s="8"/>
      <c r="AG9" s="8"/>
      <c r="AH9" s="8"/>
    </row>
    <row r="10" spans="1:34" s="9" customFormat="1" ht="25.5">
      <c r="A10" s="301">
        <v>2</v>
      </c>
      <c r="B10" s="32" t="s">
        <v>122</v>
      </c>
      <c r="C10" s="39" t="s">
        <v>123</v>
      </c>
      <c r="D10" s="32" t="s">
        <v>31</v>
      </c>
      <c r="E10" s="34" t="s">
        <v>28</v>
      </c>
      <c r="F10" s="34" t="s">
        <v>124</v>
      </c>
      <c r="G10" s="34" t="s">
        <v>33</v>
      </c>
      <c r="H10" s="43" t="s">
        <v>49</v>
      </c>
      <c r="I10" s="43"/>
      <c r="J10" s="43"/>
      <c r="K10" s="43" t="s">
        <v>49</v>
      </c>
      <c r="L10" s="43" t="s">
        <v>49</v>
      </c>
      <c r="M10" s="44"/>
      <c r="N10" s="44"/>
      <c r="O10" s="43" t="s">
        <v>49</v>
      </c>
      <c r="P10" s="45">
        <f>SUM((O10/W10)*V10)/1000</f>
        <v>7.4999999999999997E-3</v>
      </c>
      <c r="Q10" s="46">
        <f>SUM(O10*X10)/1000</f>
        <v>5.0999999999999995E-3</v>
      </c>
      <c r="R10" s="37"/>
      <c r="S10" s="38"/>
      <c r="T10" s="32"/>
      <c r="U10" s="32"/>
      <c r="V10" s="40">
        <v>30</v>
      </c>
      <c r="W10" s="38" t="s">
        <v>67</v>
      </c>
      <c r="X10" s="32">
        <v>1.7</v>
      </c>
      <c r="Y10" s="302"/>
      <c r="Z10" s="8"/>
      <c r="AA10" s="8"/>
      <c r="AB10" s="8"/>
      <c r="AC10" s="8"/>
      <c r="AD10" s="8"/>
      <c r="AE10" s="8"/>
      <c r="AF10" s="8"/>
      <c r="AG10" s="8"/>
      <c r="AH10" s="8"/>
    </row>
    <row r="11" spans="1:34" s="9" customFormat="1" ht="18.75">
      <c r="A11" s="301">
        <v>3</v>
      </c>
      <c r="B11" s="32" t="s">
        <v>125</v>
      </c>
      <c r="C11" s="39" t="s">
        <v>126</v>
      </c>
      <c r="D11" s="32" t="s">
        <v>31</v>
      </c>
      <c r="E11" s="34" t="s">
        <v>28</v>
      </c>
      <c r="F11" s="34" t="s">
        <v>32</v>
      </c>
      <c r="G11" s="34" t="s">
        <v>33</v>
      </c>
      <c r="H11" s="43" t="s">
        <v>66</v>
      </c>
      <c r="I11" s="43"/>
      <c r="J11" s="43"/>
      <c r="K11" s="43" t="s">
        <v>66</v>
      </c>
      <c r="L11" s="43" t="s">
        <v>66</v>
      </c>
      <c r="M11" s="44"/>
      <c r="N11" s="44"/>
      <c r="O11" s="43" t="s">
        <v>66</v>
      </c>
      <c r="P11" s="45">
        <f t="shared" ref="P11:P15" si="0">SUM((O11/W11)*V11)/1000</f>
        <v>2.6249999999999999E-2</v>
      </c>
      <c r="Q11" s="46">
        <f t="shared" ref="Q11:Q15" si="1">SUM(O11*X11)/1000</f>
        <v>1.6800000000000002E-2</v>
      </c>
      <c r="R11" s="37"/>
      <c r="S11" s="38"/>
      <c r="T11" s="32"/>
      <c r="U11" s="32"/>
      <c r="V11" s="40">
        <v>30</v>
      </c>
      <c r="W11" s="40">
        <v>8</v>
      </c>
      <c r="X11" s="32">
        <v>2.4</v>
      </c>
      <c r="Y11" s="302"/>
      <c r="Z11" s="8"/>
      <c r="AA11" s="8"/>
      <c r="AB11" s="8"/>
      <c r="AC11" s="8"/>
      <c r="AD11" s="8"/>
      <c r="AE11" s="8"/>
      <c r="AF11" s="8"/>
      <c r="AG11" s="8"/>
      <c r="AH11" s="8"/>
    </row>
    <row r="12" spans="1:34" s="9" customFormat="1" ht="18.75">
      <c r="A12" s="301">
        <v>4</v>
      </c>
      <c r="B12" s="32" t="s">
        <v>127</v>
      </c>
      <c r="C12" s="39" t="s">
        <v>128</v>
      </c>
      <c r="D12" s="32" t="s">
        <v>31</v>
      </c>
      <c r="E12" s="34" t="s">
        <v>28</v>
      </c>
      <c r="F12" s="34" t="s">
        <v>129</v>
      </c>
      <c r="G12" s="34" t="s">
        <v>33</v>
      </c>
      <c r="H12" s="43" t="s">
        <v>130</v>
      </c>
      <c r="I12" s="43"/>
      <c r="J12" s="43"/>
      <c r="K12" s="43" t="s">
        <v>130</v>
      </c>
      <c r="L12" s="43" t="s">
        <v>130</v>
      </c>
      <c r="M12" s="44"/>
      <c r="N12" s="44"/>
      <c r="O12" s="43" t="s">
        <v>130</v>
      </c>
      <c r="P12" s="45">
        <f t="shared" si="0"/>
        <v>7.3124999999999996E-2</v>
      </c>
      <c r="Q12" s="46">
        <f t="shared" si="1"/>
        <v>5.0700000000000002E-2</v>
      </c>
      <c r="R12" s="37"/>
      <c r="S12" s="38"/>
      <c r="T12" s="32"/>
      <c r="U12" s="32"/>
      <c r="V12" s="40">
        <v>15</v>
      </c>
      <c r="W12" s="40">
        <v>8</v>
      </c>
      <c r="X12" s="32" t="s">
        <v>131</v>
      </c>
      <c r="Y12" s="302"/>
      <c r="Z12" s="8"/>
      <c r="AA12" s="8"/>
      <c r="AB12" s="8"/>
      <c r="AC12" s="8"/>
      <c r="AD12" s="8"/>
      <c r="AE12" s="8"/>
      <c r="AF12" s="8"/>
      <c r="AG12" s="8"/>
      <c r="AH12" s="8"/>
    </row>
    <row r="13" spans="1:34" s="9" customFormat="1" ht="18.75">
      <c r="A13" s="301">
        <v>5</v>
      </c>
      <c r="B13" s="32" t="s">
        <v>132</v>
      </c>
      <c r="C13" s="39" t="s">
        <v>133</v>
      </c>
      <c r="D13" s="32" t="s">
        <v>31</v>
      </c>
      <c r="E13" s="34" t="s">
        <v>54</v>
      </c>
      <c r="F13" s="34" t="s">
        <v>134</v>
      </c>
      <c r="G13" s="34" t="s">
        <v>33</v>
      </c>
      <c r="H13" s="43" t="s">
        <v>62</v>
      </c>
      <c r="I13" s="43"/>
      <c r="J13" s="43"/>
      <c r="K13" s="43" t="s">
        <v>62</v>
      </c>
      <c r="L13" s="43" t="s">
        <v>62</v>
      </c>
      <c r="M13" s="44"/>
      <c r="N13" s="44"/>
      <c r="O13" s="43" t="s">
        <v>62</v>
      </c>
      <c r="P13" s="45">
        <f t="shared" si="0"/>
        <v>7.4999999999999997E-3</v>
      </c>
      <c r="Q13" s="46">
        <f t="shared" si="1"/>
        <v>5.1999999999999998E-3</v>
      </c>
      <c r="R13" s="37"/>
      <c r="S13" s="38"/>
      <c r="T13" s="32"/>
      <c r="U13" s="32"/>
      <c r="V13" s="40">
        <v>15</v>
      </c>
      <c r="W13" s="40">
        <v>8</v>
      </c>
      <c r="X13" s="32" t="s">
        <v>131</v>
      </c>
      <c r="Y13" s="302"/>
      <c r="Z13" s="8"/>
      <c r="AA13" s="8"/>
      <c r="AB13" s="8"/>
      <c r="AC13" s="8"/>
      <c r="AD13" s="8"/>
      <c r="AE13" s="8"/>
      <c r="AF13" s="8"/>
      <c r="AG13" s="8"/>
      <c r="AH13" s="8"/>
    </row>
    <row r="14" spans="1:34" s="9" customFormat="1" ht="18.75">
      <c r="A14" s="301">
        <v>6</v>
      </c>
      <c r="B14" s="32" t="s">
        <v>135</v>
      </c>
      <c r="C14" s="39" t="s">
        <v>136</v>
      </c>
      <c r="D14" s="32" t="s">
        <v>31</v>
      </c>
      <c r="E14" s="34" t="s">
        <v>137</v>
      </c>
      <c r="F14" s="34" t="s">
        <v>55</v>
      </c>
      <c r="G14" s="34" t="s">
        <v>33</v>
      </c>
      <c r="H14" s="43" t="s">
        <v>42</v>
      </c>
      <c r="I14" s="43"/>
      <c r="J14" s="43"/>
      <c r="K14" s="43" t="s">
        <v>42</v>
      </c>
      <c r="L14" s="43" t="s">
        <v>42</v>
      </c>
      <c r="M14" s="44"/>
      <c r="N14" s="44"/>
      <c r="O14" s="43" t="s">
        <v>42</v>
      </c>
      <c r="P14" s="45">
        <f t="shared" si="0"/>
        <v>1.4999999999999999E-2</v>
      </c>
      <c r="Q14" s="46">
        <f t="shared" si="1"/>
        <v>1.04E-2</v>
      </c>
      <c r="R14" s="37"/>
      <c r="S14" s="38"/>
      <c r="T14" s="32"/>
      <c r="U14" s="32"/>
      <c r="V14" s="40">
        <v>15</v>
      </c>
      <c r="W14" s="40">
        <v>8</v>
      </c>
      <c r="X14" s="32" t="s">
        <v>131</v>
      </c>
      <c r="Y14" s="302"/>
      <c r="Z14" s="8"/>
      <c r="AA14" s="8"/>
      <c r="AB14" s="8"/>
      <c r="AC14" s="8"/>
      <c r="AD14" s="8"/>
      <c r="AE14" s="8"/>
      <c r="AF14" s="8"/>
      <c r="AG14" s="8"/>
      <c r="AH14" s="8"/>
    </row>
    <row r="15" spans="1:34" s="9" customFormat="1" ht="19.5" thickBot="1">
      <c r="A15" s="425">
        <v>7</v>
      </c>
      <c r="B15" s="426" t="s">
        <v>138</v>
      </c>
      <c r="C15" s="427" t="s">
        <v>139</v>
      </c>
      <c r="D15" s="426" t="s">
        <v>31</v>
      </c>
      <c r="E15" s="428" t="s">
        <v>28</v>
      </c>
      <c r="F15" s="428" t="s">
        <v>129</v>
      </c>
      <c r="G15" s="428" t="s">
        <v>33</v>
      </c>
      <c r="H15" s="429" t="s">
        <v>140</v>
      </c>
      <c r="I15" s="429"/>
      <c r="J15" s="429"/>
      <c r="K15" s="429" t="s">
        <v>140</v>
      </c>
      <c r="L15" s="429" t="s">
        <v>140</v>
      </c>
      <c r="M15" s="430"/>
      <c r="N15" s="430"/>
      <c r="O15" s="429" t="s">
        <v>140</v>
      </c>
      <c r="P15" s="431">
        <f t="shared" si="0"/>
        <v>0.16750000000000001</v>
      </c>
      <c r="Q15" s="432">
        <f t="shared" si="1"/>
        <v>0.1072</v>
      </c>
      <c r="R15" s="433"/>
      <c r="S15" s="434"/>
      <c r="T15" s="426"/>
      <c r="U15" s="426"/>
      <c r="V15" s="435">
        <v>15</v>
      </c>
      <c r="W15" s="435">
        <v>6</v>
      </c>
      <c r="X15" s="426" t="s">
        <v>141</v>
      </c>
      <c r="Y15" s="436"/>
      <c r="Z15" s="8"/>
      <c r="AA15" s="8"/>
      <c r="AB15" s="8"/>
      <c r="AC15" s="8"/>
      <c r="AD15" s="8"/>
      <c r="AE15" s="8"/>
      <c r="AF15" s="8"/>
      <c r="AG15" s="8"/>
      <c r="AH15" s="8"/>
    </row>
    <row r="16" spans="1:34" s="10" customFormat="1" ht="19.5" thickBot="1">
      <c r="A16" s="437"/>
      <c r="B16" s="438"/>
      <c r="C16" s="439" t="s">
        <v>35</v>
      </c>
      <c r="D16" s="440"/>
      <c r="E16" s="440"/>
      <c r="F16" s="440"/>
      <c r="G16" s="440"/>
      <c r="H16" s="440"/>
      <c r="I16" s="440"/>
      <c r="J16" s="440"/>
      <c r="K16" s="440"/>
      <c r="L16" s="441"/>
      <c r="M16" s="441"/>
      <c r="N16" s="441"/>
      <c r="O16" s="441"/>
      <c r="P16" s="442">
        <f>SUM(P6:P15)</f>
        <v>0.30437499999999995</v>
      </c>
      <c r="Q16" s="442">
        <f>SUM(Q6:Q15)</f>
        <v>0.20050000000000001</v>
      </c>
      <c r="R16" s="443"/>
      <c r="S16" s="443"/>
      <c r="T16" s="444"/>
      <c r="U16" s="444"/>
      <c r="V16" s="444"/>
      <c r="W16" s="444"/>
      <c r="X16" s="444"/>
      <c r="Y16" s="445"/>
      <c r="Z16" s="5"/>
      <c r="AA16" s="5"/>
      <c r="AB16" s="5"/>
      <c r="AC16" s="5"/>
      <c r="AD16" s="5"/>
      <c r="AE16" s="5"/>
      <c r="AF16" s="5"/>
      <c r="AG16" s="5"/>
      <c r="AH16" s="5"/>
    </row>
    <row r="17" spans="1:48" s="10" customFormat="1" ht="18.75">
      <c r="A17" s="11"/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4"/>
      <c r="M17" s="14"/>
      <c r="N17" s="14"/>
      <c r="O17" s="14"/>
      <c r="P17" s="15"/>
      <c r="Q17" s="15"/>
      <c r="R17" s="16"/>
      <c r="S17" s="16"/>
      <c r="T17" s="17"/>
      <c r="U17" s="17"/>
      <c r="V17" s="17"/>
      <c r="W17" s="17"/>
      <c r="X17" s="17"/>
      <c r="Y17" s="16"/>
      <c r="Z17"/>
      <c r="AA17"/>
      <c r="AB17"/>
      <c r="AC17"/>
      <c r="AD17"/>
      <c r="AE17"/>
      <c r="AF17"/>
      <c r="AG17"/>
      <c r="AH17"/>
    </row>
    <row r="18" spans="1:48" ht="18.75">
      <c r="N18" s="20"/>
      <c r="O18" s="21"/>
      <c r="R18" s="23"/>
      <c r="S18" s="23"/>
      <c r="U18" s="23"/>
      <c r="W18" s="23"/>
      <c r="X18" s="23"/>
      <c r="Y18" s="23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ht="18.75">
      <c r="N19" s="20"/>
      <c r="O19" s="21"/>
      <c r="R19" s="23"/>
      <c r="S19" s="23"/>
      <c r="U19" s="23"/>
      <c r="W19" s="23"/>
      <c r="X19" s="23"/>
      <c r="Y19" s="23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ht="16.5">
      <c r="O20" s="26"/>
      <c r="P20" s="27"/>
      <c r="Q20" s="27"/>
      <c r="R20" s="28"/>
      <c r="S20" s="28"/>
      <c r="T20" s="28"/>
      <c r="U20" s="28"/>
      <c r="V20" s="29"/>
      <c r="X20" s="28"/>
      <c r="Y20" s="28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</sheetData>
  <mergeCells count="23">
    <mergeCell ref="F1:F3"/>
    <mergeCell ref="A1:A3"/>
    <mergeCell ref="B1:B3"/>
    <mergeCell ref="C1:C3"/>
    <mergeCell ref="D1:D3"/>
    <mergeCell ref="E1:E3"/>
    <mergeCell ref="G1:G3"/>
    <mergeCell ref="H1:K1"/>
    <mergeCell ref="L1:Q1"/>
    <mergeCell ref="R1:R3"/>
    <mergeCell ref="Q2:Q3"/>
    <mergeCell ref="X1:X3"/>
    <mergeCell ref="Y1:Y3"/>
    <mergeCell ref="H2:K2"/>
    <mergeCell ref="L2:O2"/>
    <mergeCell ref="P2:P3"/>
    <mergeCell ref="T2:T3"/>
    <mergeCell ref="U2:U3"/>
    <mergeCell ref="V2:V3"/>
    <mergeCell ref="W2:W3"/>
    <mergeCell ref="S1:S3"/>
    <mergeCell ref="T1:U1"/>
    <mergeCell ref="V1:W1"/>
  </mergeCells>
  <pageMargins left="0.70866141732283472" right="0.70866141732283472" top="0.74803149606299213" bottom="0.74803149606299213" header="0.31496062992125984" footer="0.31496062992125984"/>
  <pageSetup paperSize="9" scale="85" firstPageNumber="19" orientation="landscape" useFirstPageNumber="1" r:id="rId1"/>
  <headerFooter>
    <oddFooter>&amp;LКл.БП-ВВС-ТР.доп&amp;CСписък 4 излишни ОБВВПИ към 01.01.2024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view="pageBreakPreview" zoomScaleNormal="100" zoomScaleSheetLayoutView="100" workbookViewId="0">
      <selection activeCell="C31" sqref="C31"/>
    </sheetView>
  </sheetViews>
  <sheetFormatPr defaultRowHeight="12.75"/>
  <cols>
    <col min="1" max="1" width="6.140625" style="64" customWidth="1"/>
    <col min="2" max="2" width="9.140625" style="64"/>
    <col min="3" max="3" width="48.140625" style="64" customWidth="1"/>
    <col min="4" max="4" width="5.7109375" style="64" customWidth="1"/>
    <col min="5" max="5" width="5.140625" style="64" customWidth="1"/>
    <col min="6" max="6" width="4.7109375" style="64" customWidth="1"/>
    <col min="7" max="7" width="5.140625" style="64" customWidth="1"/>
    <col min="8" max="8" width="7.28515625" style="64" customWidth="1"/>
    <col min="9" max="10" width="7.42578125" style="64" customWidth="1"/>
    <col min="11" max="11" width="7.28515625" style="64" customWidth="1"/>
    <col min="12" max="14" width="7.5703125" style="64" customWidth="1"/>
    <col min="15" max="15" width="9.140625" style="64"/>
    <col min="16" max="16" width="8.7109375" style="64" customWidth="1"/>
    <col min="17" max="16384" width="9.140625" style="64"/>
  </cols>
  <sheetData>
    <row r="1" spans="1:25" ht="15.75" customHeight="1">
      <c r="A1" s="557" t="s">
        <v>2</v>
      </c>
      <c r="B1" s="560" t="s">
        <v>203</v>
      </c>
      <c r="C1" s="178"/>
      <c r="D1" s="554" t="s">
        <v>3</v>
      </c>
      <c r="E1" s="554" t="s">
        <v>4</v>
      </c>
      <c r="F1" s="554" t="s">
        <v>5</v>
      </c>
      <c r="G1" s="554" t="s">
        <v>6</v>
      </c>
      <c r="H1" s="563" t="s">
        <v>84</v>
      </c>
      <c r="I1" s="564"/>
      <c r="J1" s="564"/>
      <c r="K1" s="565"/>
      <c r="L1" s="585" t="s">
        <v>7</v>
      </c>
      <c r="M1" s="586"/>
      <c r="N1" s="586"/>
      <c r="O1" s="586"/>
      <c r="P1" s="180"/>
      <c r="Q1" s="209"/>
      <c r="R1" s="566" t="s">
        <v>8</v>
      </c>
      <c r="S1" s="569" t="s">
        <v>9</v>
      </c>
      <c r="T1" s="183" t="s">
        <v>10</v>
      </c>
      <c r="U1" s="184"/>
      <c r="V1" s="183" t="s">
        <v>11</v>
      </c>
      <c r="W1" s="185"/>
      <c r="X1" s="573" t="s">
        <v>12</v>
      </c>
      <c r="Y1" s="577" t="s">
        <v>13</v>
      </c>
    </row>
    <row r="2" spans="1:25">
      <c r="A2" s="558"/>
      <c r="B2" s="561"/>
      <c r="C2" s="112"/>
      <c r="D2" s="555"/>
      <c r="E2" s="555"/>
      <c r="F2" s="555"/>
      <c r="G2" s="555"/>
      <c r="H2" s="113"/>
      <c r="I2" s="114"/>
      <c r="J2" s="114"/>
      <c r="K2" s="115"/>
      <c r="L2" s="116"/>
      <c r="M2" s="117"/>
      <c r="N2" s="117"/>
      <c r="O2" s="117"/>
      <c r="P2" s="210"/>
      <c r="Q2" s="211"/>
      <c r="R2" s="567"/>
      <c r="S2" s="570"/>
      <c r="T2" s="120" t="s">
        <v>14</v>
      </c>
      <c r="U2" s="121"/>
      <c r="V2" s="120" t="s">
        <v>15</v>
      </c>
      <c r="W2" s="122"/>
      <c r="X2" s="574"/>
      <c r="Y2" s="578"/>
    </row>
    <row r="3" spans="1:25">
      <c r="A3" s="558"/>
      <c r="B3" s="561"/>
      <c r="C3" s="112"/>
      <c r="D3" s="555"/>
      <c r="E3" s="555"/>
      <c r="F3" s="555"/>
      <c r="G3" s="555"/>
      <c r="H3" s="123" t="s">
        <v>14</v>
      </c>
      <c r="I3" s="124"/>
      <c r="J3" s="124"/>
      <c r="K3" s="125"/>
      <c r="L3" s="123" t="s">
        <v>14</v>
      </c>
      <c r="M3" s="124"/>
      <c r="N3" s="124"/>
      <c r="O3" s="124"/>
      <c r="P3" s="212"/>
      <c r="Q3" s="213"/>
      <c r="R3" s="567"/>
      <c r="S3" s="571"/>
      <c r="T3" s="580" t="s">
        <v>18</v>
      </c>
      <c r="U3" s="583" t="s">
        <v>19</v>
      </c>
      <c r="V3" s="584" t="s">
        <v>20</v>
      </c>
      <c r="W3" s="580" t="s">
        <v>21</v>
      </c>
      <c r="X3" s="575"/>
      <c r="Y3" s="578"/>
    </row>
    <row r="4" spans="1:25">
      <c r="A4" s="558"/>
      <c r="B4" s="561"/>
      <c r="C4" s="112" t="s">
        <v>85</v>
      </c>
      <c r="D4" s="555"/>
      <c r="E4" s="555"/>
      <c r="F4" s="555"/>
      <c r="G4" s="555"/>
      <c r="H4" s="123" t="s">
        <v>86</v>
      </c>
      <c r="I4" s="124"/>
      <c r="J4" s="124"/>
      <c r="K4" s="125"/>
      <c r="L4" s="123" t="s">
        <v>86</v>
      </c>
      <c r="M4" s="124"/>
      <c r="N4" s="124"/>
      <c r="O4" s="124"/>
      <c r="P4" s="214" t="s">
        <v>87</v>
      </c>
      <c r="Q4" s="215" t="s">
        <v>88</v>
      </c>
      <c r="R4" s="567"/>
      <c r="S4" s="571"/>
      <c r="T4" s="581"/>
      <c r="U4" s="581"/>
      <c r="V4" s="581"/>
      <c r="W4" s="581"/>
      <c r="X4" s="575"/>
      <c r="Y4" s="578"/>
    </row>
    <row r="5" spans="1:25">
      <c r="A5" s="558"/>
      <c r="B5" s="561"/>
      <c r="C5" s="112"/>
      <c r="D5" s="555"/>
      <c r="E5" s="555"/>
      <c r="F5" s="555"/>
      <c r="G5" s="555"/>
      <c r="H5" s="130"/>
      <c r="I5" s="131"/>
      <c r="J5" s="132"/>
      <c r="K5" s="131"/>
      <c r="L5" s="130"/>
      <c r="M5" s="131"/>
      <c r="N5" s="132"/>
      <c r="O5" s="130"/>
      <c r="P5" s="214" t="s">
        <v>89</v>
      </c>
      <c r="Q5" s="215" t="s">
        <v>89</v>
      </c>
      <c r="R5" s="567"/>
      <c r="S5" s="571"/>
      <c r="T5" s="581"/>
      <c r="U5" s="581"/>
      <c r="V5" s="581"/>
      <c r="W5" s="581"/>
      <c r="X5" s="575"/>
      <c r="Y5" s="578"/>
    </row>
    <row r="6" spans="1:25" ht="23.25" customHeight="1">
      <c r="A6" s="558"/>
      <c r="B6" s="561"/>
      <c r="C6" s="112"/>
      <c r="D6" s="555"/>
      <c r="E6" s="555"/>
      <c r="F6" s="555"/>
      <c r="G6" s="555"/>
      <c r="H6" s="133" t="s">
        <v>22</v>
      </c>
      <c r="I6" s="134" t="s">
        <v>23</v>
      </c>
      <c r="J6" s="135" t="s">
        <v>24</v>
      </c>
      <c r="K6" s="134" t="s">
        <v>25</v>
      </c>
      <c r="L6" s="133" t="s">
        <v>22</v>
      </c>
      <c r="M6" s="134" t="s">
        <v>23</v>
      </c>
      <c r="N6" s="135" t="s">
        <v>24</v>
      </c>
      <c r="O6" s="133" t="s">
        <v>25</v>
      </c>
      <c r="P6" s="214" t="s">
        <v>90</v>
      </c>
      <c r="Q6" s="215" t="s">
        <v>90</v>
      </c>
      <c r="R6" s="567"/>
      <c r="S6" s="571"/>
      <c r="T6" s="581"/>
      <c r="U6" s="581"/>
      <c r="V6" s="581"/>
      <c r="W6" s="581"/>
      <c r="X6" s="575"/>
      <c r="Y6" s="578"/>
    </row>
    <row r="7" spans="1:25" ht="22.5" customHeight="1" thickBot="1">
      <c r="A7" s="559"/>
      <c r="B7" s="562"/>
      <c r="C7" s="198"/>
      <c r="D7" s="556"/>
      <c r="E7" s="556"/>
      <c r="F7" s="556"/>
      <c r="G7" s="556"/>
      <c r="H7" s="199"/>
      <c r="I7" s="200"/>
      <c r="J7" s="201"/>
      <c r="K7" s="200"/>
      <c r="L7" s="199"/>
      <c r="M7" s="200"/>
      <c r="N7" s="201"/>
      <c r="O7" s="199"/>
      <c r="P7" s="216"/>
      <c r="Q7" s="217"/>
      <c r="R7" s="568"/>
      <c r="S7" s="572"/>
      <c r="T7" s="582"/>
      <c r="U7" s="582"/>
      <c r="V7" s="582"/>
      <c r="W7" s="582"/>
      <c r="X7" s="576"/>
      <c r="Y7" s="579"/>
    </row>
    <row r="8" spans="1:25" ht="13.5" thickBot="1">
      <c r="A8" s="205">
        <v>1</v>
      </c>
      <c r="B8" s="206">
        <v>2</v>
      </c>
      <c r="C8" s="206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206">
        <v>14</v>
      </c>
      <c r="O8" s="206">
        <v>15</v>
      </c>
      <c r="P8" s="206">
        <v>16</v>
      </c>
      <c r="Q8" s="206">
        <v>17</v>
      </c>
      <c r="R8" s="206">
        <v>18</v>
      </c>
      <c r="S8" s="206">
        <v>19</v>
      </c>
      <c r="T8" s="206">
        <v>20</v>
      </c>
      <c r="U8" s="206">
        <v>21</v>
      </c>
      <c r="V8" s="206">
        <v>22</v>
      </c>
      <c r="W8" s="206">
        <v>23</v>
      </c>
      <c r="X8" s="206">
        <v>24</v>
      </c>
      <c r="Y8" s="208">
        <v>25</v>
      </c>
    </row>
    <row r="9" spans="1:25">
      <c r="A9" s="194"/>
      <c r="B9" s="195"/>
      <c r="C9" s="204" t="s">
        <v>26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7"/>
    </row>
    <row r="10" spans="1:25" ht="19.5" customHeight="1">
      <c r="A10" s="186"/>
      <c r="B10" s="136"/>
      <c r="C10" s="137" t="s">
        <v>208</v>
      </c>
      <c r="D10" s="136"/>
      <c r="E10" s="136"/>
      <c r="F10" s="136"/>
      <c r="G10" s="136"/>
      <c r="H10" s="138"/>
      <c r="I10" s="138"/>
      <c r="J10" s="138"/>
      <c r="K10" s="138"/>
      <c r="L10" s="138"/>
      <c r="M10" s="138"/>
      <c r="N10" s="138"/>
      <c r="O10" s="139"/>
      <c r="P10" s="218"/>
      <c r="Q10" s="141"/>
      <c r="R10" s="136"/>
      <c r="S10" s="141"/>
      <c r="T10" s="141"/>
      <c r="U10" s="141"/>
      <c r="V10" s="142"/>
      <c r="W10" s="141"/>
      <c r="X10" s="141"/>
      <c r="Y10" s="187"/>
    </row>
    <row r="11" spans="1:25" s="177" customFormat="1" ht="19.5" customHeight="1">
      <c r="A11" s="188"/>
      <c r="B11" s="163"/>
      <c r="C11" s="164" t="s">
        <v>91</v>
      </c>
      <c r="D11" s="165"/>
      <c r="E11" s="166"/>
      <c r="F11" s="167"/>
      <c r="G11" s="167"/>
      <c r="H11" s="168"/>
      <c r="I11" s="168"/>
      <c r="J11" s="168"/>
      <c r="K11" s="169"/>
      <c r="L11" s="170"/>
      <c r="M11" s="170"/>
      <c r="N11" s="170"/>
      <c r="O11" s="171"/>
      <c r="P11" s="219"/>
      <c r="Q11" s="219"/>
      <c r="R11" s="173"/>
      <c r="S11" s="174"/>
      <c r="T11" s="175"/>
      <c r="U11" s="175"/>
      <c r="V11" s="175"/>
      <c r="W11" s="175"/>
      <c r="X11" s="176"/>
      <c r="Y11" s="189"/>
    </row>
    <row r="12" spans="1:25" ht="19.5" customHeight="1">
      <c r="A12" s="190"/>
      <c r="B12" s="143"/>
      <c r="C12" s="144" t="s">
        <v>259</v>
      </c>
      <c r="D12" s="145"/>
      <c r="E12" s="146"/>
      <c r="F12" s="147"/>
      <c r="G12" s="147"/>
      <c r="H12" s="148"/>
      <c r="I12" s="148"/>
      <c r="J12" s="148"/>
      <c r="K12" s="149"/>
      <c r="L12" s="138"/>
      <c r="M12" s="138"/>
      <c r="N12" s="138"/>
      <c r="O12" s="139"/>
      <c r="P12" s="220"/>
      <c r="Q12" s="220"/>
      <c r="R12" s="151"/>
      <c r="S12" s="152"/>
      <c r="T12" s="153"/>
      <c r="U12" s="153"/>
      <c r="V12" s="153"/>
      <c r="W12" s="153"/>
      <c r="X12" s="154"/>
      <c r="Y12" s="191"/>
    </row>
    <row r="13" spans="1:25" s="161" customFormat="1" ht="19.5" customHeight="1" thickBot="1">
      <c r="A13" s="446">
        <v>1</v>
      </c>
      <c r="B13" s="447">
        <v>51.179699999999997</v>
      </c>
      <c r="C13" s="448" t="s">
        <v>204</v>
      </c>
      <c r="D13" s="447" t="s">
        <v>31</v>
      </c>
      <c r="E13" s="449">
        <v>0</v>
      </c>
      <c r="F13" s="450">
        <v>0</v>
      </c>
      <c r="G13" s="450">
        <v>0</v>
      </c>
      <c r="H13" s="451">
        <v>434</v>
      </c>
      <c r="I13" s="451"/>
      <c r="J13" s="451"/>
      <c r="K13" s="452">
        <v>434</v>
      </c>
      <c r="L13" s="451">
        <v>434</v>
      </c>
      <c r="M13" s="451"/>
      <c r="N13" s="451"/>
      <c r="O13" s="452">
        <v>434</v>
      </c>
      <c r="P13" s="453">
        <v>1.2999999999999999E-2</v>
      </c>
      <c r="Q13" s="453">
        <v>1.2999999999999999E-2</v>
      </c>
      <c r="R13" s="454"/>
      <c r="S13" s="454"/>
      <c r="T13" s="454"/>
      <c r="U13" s="454">
        <v>434</v>
      </c>
      <c r="V13" s="454">
        <v>15</v>
      </c>
      <c r="W13" s="454">
        <v>1</v>
      </c>
      <c r="X13" s="455" t="s">
        <v>205</v>
      </c>
      <c r="Y13" s="456"/>
    </row>
    <row r="14" spans="1:25" s="161" customFormat="1" ht="19.5" customHeight="1" thickBot="1">
      <c r="A14" s="457"/>
      <c r="B14" s="458"/>
      <c r="C14" s="459" t="s">
        <v>25</v>
      </c>
      <c r="D14" s="459"/>
      <c r="E14" s="460"/>
      <c r="F14" s="460"/>
      <c r="G14" s="460"/>
      <c r="H14" s="461"/>
      <c r="I14" s="462"/>
      <c r="J14" s="462"/>
      <c r="K14" s="463"/>
      <c r="L14" s="462"/>
      <c r="M14" s="462"/>
      <c r="N14" s="462"/>
      <c r="O14" s="464"/>
      <c r="P14" s="465">
        <v>1.2999999999999999E-2</v>
      </c>
      <c r="Q14" s="465">
        <v>1.2999999999999999E-2</v>
      </c>
      <c r="R14" s="462"/>
      <c r="S14" s="462"/>
      <c r="T14" s="462"/>
      <c r="U14" s="462"/>
      <c r="V14" s="462"/>
      <c r="W14" s="462"/>
      <c r="X14" s="466"/>
      <c r="Y14" s="467"/>
    </row>
    <row r="15" spans="1:25" ht="19.5" customHeight="1"/>
  </sheetData>
  <mergeCells count="16">
    <mergeCell ref="H1:K1"/>
    <mergeCell ref="R1:R7"/>
    <mergeCell ref="S1:S7"/>
    <mergeCell ref="X1:X7"/>
    <mergeCell ref="Y1:Y7"/>
    <mergeCell ref="T3:T7"/>
    <mergeCell ref="U3:U7"/>
    <mergeCell ref="V3:V7"/>
    <mergeCell ref="W3:W7"/>
    <mergeCell ref="L1:O1"/>
    <mergeCell ref="G1:G7"/>
    <mergeCell ref="A1:A7"/>
    <mergeCell ref="B1:B7"/>
    <mergeCell ref="D1:D7"/>
    <mergeCell ref="E1:E7"/>
    <mergeCell ref="F1:F7"/>
  </mergeCells>
  <pageMargins left="0.70866141732283472" right="0.70866141732283472" top="0.74803149606299213" bottom="0.74803149606299213" header="0.31496062992125984" footer="0.31496062992125984"/>
  <pageSetup paperSize="9" scale="80" firstPageNumber="21" orientation="landscape" useFirstPageNumber="1" r:id="rId1"/>
  <headerFooter>
    <oddFooter>&amp;LКл.БП-ВМС-ТР.доп&amp;CСписък 4 излишни ОБВВПИ към 01.01.2024 г.&amp;R&amp;P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DC43"/>
  <sheetViews>
    <sheetView view="pageBreakPreview" topLeftCell="A14" zoomScaleNormal="100" zoomScaleSheetLayoutView="100" workbookViewId="0">
      <selection activeCell="A43" sqref="A43:AG43"/>
    </sheetView>
  </sheetViews>
  <sheetFormatPr defaultRowHeight="15"/>
  <cols>
    <col min="1" max="1" width="5.140625" style="18" customWidth="1"/>
    <col min="2" max="2" width="9.7109375" style="18" customWidth="1"/>
    <col min="3" max="3" width="47" customWidth="1"/>
    <col min="4" max="4" width="4.28515625" customWidth="1"/>
    <col min="5" max="5" width="5.85546875" customWidth="1"/>
    <col min="6" max="6" width="5" customWidth="1"/>
    <col min="7" max="7" width="5.140625" customWidth="1"/>
    <col min="8" max="8" width="7" customWidth="1"/>
    <col min="9" max="9" width="4.42578125" customWidth="1"/>
    <col min="10" max="10" width="5" customWidth="1"/>
    <col min="11" max="11" width="6.42578125" customWidth="1"/>
    <col min="12" max="13" width="4.42578125" customWidth="1"/>
    <col min="14" max="14" width="4.85546875" customWidth="1"/>
    <col min="15" max="15" width="6.7109375" customWidth="1"/>
    <col min="16" max="16" width="5" customWidth="1"/>
    <col min="17" max="17" width="4.5703125" customWidth="1"/>
    <col min="18" max="18" width="4.7109375" customWidth="1"/>
    <col min="19" max="19" width="6.5703125" customWidth="1"/>
    <col min="20" max="20" width="5.5703125" style="19" customWidth="1"/>
    <col min="21" max="21" width="4.85546875" style="19" customWidth="1"/>
    <col min="22" max="22" width="5.140625" style="19" customWidth="1"/>
    <col min="23" max="23" width="7.140625" style="19" customWidth="1"/>
    <col min="24" max="24" width="9" style="22" customWidth="1"/>
    <col min="25" max="25" width="8.7109375" style="22" customWidth="1"/>
    <col min="26" max="26" width="4.85546875" style="30" customWidth="1"/>
    <col min="27" max="27" width="4.42578125" style="30" customWidth="1"/>
    <col min="28" max="28" width="4.42578125" style="24" customWidth="1"/>
    <col min="29" max="29" width="6.7109375" style="24" customWidth="1"/>
    <col min="30" max="30" width="7.140625" style="24" customWidth="1"/>
    <col min="31" max="31" width="6" style="24" customWidth="1"/>
    <col min="32" max="32" width="7.140625" style="24" customWidth="1"/>
    <col min="33" max="33" width="7" style="30" customWidth="1"/>
  </cols>
  <sheetData>
    <row r="1" spans="1:70" s="2" customFormat="1" ht="53.25" customHeight="1">
      <c r="A1" s="549" t="s">
        <v>2</v>
      </c>
      <c r="B1" s="552" t="s">
        <v>68</v>
      </c>
      <c r="C1" s="548" t="s">
        <v>69</v>
      </c>
      <c r="D1" s="545" t="s">
        <v>70</v>
      </c>
      <c r="E1" s="545" t="s">
        <v>71</v>
      </c>
      <c r="F1" s="545" t="s">
        <v>72</v>
      </c>
      <c r="G1" s="545" t="s">
        <v>73</v>
      </c>
      <c r="H1" s="548" t="s">
        <v>93</v>
      </c>
      <c r="I1" s="548"/>
      <c r="J1" s="548"/>
      <c r="K1" s="548"/>
      <c r="L1" s="552" t="s">
        <v>94</v>
      </c>
      <c r="M1" s="548"/>
      <c r="N1" s="548"/>
      <c r="O1" s="548"/>
      <c r="P1" s="552" t="s">
        <v>232</v>
      </c>
      <c r="Q1" s="548"/>
      <c r="R1" s="548"/>
      <c r="S1" s="548"/>
      <c r="T1" s="544" t="s">
        <v>25</v>
      </c>
      <c r="U1" s="544"/>
      <c r="V1" s="544"/>
      <c r="W1" s="544"/>
      <c r="X1" s="544"/>
      <c r="Y1" s="544"/>
      <c r="Z1" s="534" t="s">
        <v>8</v>
      </c>
      <c r="AA1" s="534" t="s">
        <v>9</v>
      </c>
      <c r="AB1" s="544" t="s">
        <v>74</v>
      </c>
      <c r="AC1" s="544"/>
      <c r="AD1" s="544" t="s">
        <v>75</v>
      </c>
      <c r="AE1" s="544"/>
      <c r="AF1" s="534" t="s">
        <v>76</v>
      </c>
      <c r="AG1" s="537" t="s">
        <v>13</v>
      </c>
    </row>
    <row r="2" spans="1:70" s="2" customFormat="1" ht="60" customHeight="1">
      <c r="A2" s="550"/>
      <c r="B2" s="540"/>
      <c r="C2" s="540"/>
      <c r="D2" s="546"/>
      <c r="E2" s="546"/>
      <c r="F2" s="546"/>
      <c r="G2" s="546"/>
      <c r="H2" s="540" t="s">
        <v>77</v>
      </c>
      <c r="I2" s="540"/>
      <c r="J2" s="540"/>
      <c r="K2" s="540"/>
      <c r="L2" s="540" t="s">
        <v>77</v>
      </c>
      <c r="M2" s="540"/>
      <c r="N2" s="540"/>
      <c r="O2" s="540"/>
      <c r="P2" s="587" t="s">
        <v>77</v>
      </c>
      <c r="Q2" s="588"/>
      <c r="R2" s="588"/>
      <c r="S2" s="589"/>
      <c r="T2" s="541" t="s">
        <v>77</v>
      </c>
      <c r="U2" s="541"/>
      <c r="V2" s="541"/>
      <c r="W2" s="541"/>
      <c r="X2" s="542" t="s">
        <v>16</v>
      </c>
      <c r="Y2" s="542" t="s">
        <v>17</v>
      </c>
      <c r="Z2" s="535"/>
      <c r="AA2" s="535"/>
      <c r="AB2" s="535" t="s">
        <v>18</v>
      </c>
      <c r="AC2" s="535" t="s">
        <v>19</v>
      </c>
      <c r="AD2" s="535" t="s">
        <v>78</v>
      </c>
      <c r="AE2" s="535" t="s">
        <v>79</v>
      </c>
      <c r="AF2" s="535"/>
      <c r="AG2" s="538"/>
    </row>
    <row r="3" spans="1:70" s="3" customFormat="1" ht="39" customHeight="1" thickBot="1">
      <c r="A3" s="551"/>
      <c r="B3" s="553"/>
      <c r="C3" s="553"/>
      <c r="D3" s="547"/>
      <c r="E3" s="547"/>
      <c r="F3" s="547"/>
      <c r="G3" s="547"/>
      <c r="H3" s="307" t="s">
        <v>22</v>
      </c>
      <c r="I3" s="308" t="s">
        <v>23</v>
      </c>
      <c r="J3" s="307" t="s">
        <v>24</v>
      </c>
      <c r="K3" s="307" t="s">
        <v>64</v>
      </c>
      <c r="L3" s="307" t="s">
        <v>22</v>
      </c>
      <c r="M3" s="308" t="s">
        <v>23</v>
      </c>
      <c r="N3" s="307" t="s">
        <v>24</v>
      </c>
      <c r="O3" s="307" t="s">
        <v>64</v>
      </c>
      <c r="P3" s="307" t="s">
        <v>22</v>
      </c>
      <c r="Q3" s="362" t="s">
        <v>23</v>
      </c>
      <c r="R3" s="307" t="s">
        <v>24</v>
      </c>
      <c r="S3" s="307" t="s">
        <v>64</v>
      </c>
      <c r="T3" s="309" t="s">
        <v>22</v>
      </c>
      <c r="U3" s="309" t="s">
        <v>23</v>
      </c>
      <c r="V3" s="309" t="s">
        <v>24</v>
      </c>
      <c r="W3" s="309" t="s">
        <v>25</v>
      </c>
      <c r="X3" s="543"/>
      <c r="Y3" s="543"/>
      <c r="Z3" s="536"/>
      <c r="AA3" s="536"/>
      <c r="AB3" s="536"/>
      <c r="AC3" s="536"/>
      <c r="AD3" s="536"/>
      <c r="AE3" s="536"/>
      <c r="AF3" s="536"/>
      <c r="AG3" s="539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</row>
    <row r="4" spans="1:70" s="3" customFormat="1" ht="16.5" customHeight="1" thickBot="1">
      <c r="A4" s="312">
        <v>1</v>
      </c>
      <c r="B4" s="313">
        <v>2</v>
      </c>
      <c r="C4" s="313">
        <v>3</v>
      </c>
      <c r="D4" s="313">
        <v>4</v>
      </c>
      <c r="E4" s="313">
        <v>5</v>
      </c>
      <c r="F4" s="313">
        <v>6</v>
      </c>
      <c r="G4" s="313">
        <v>7</v>
      </c>
      <c r="H4" s="314">
        <v>8</v>
      </c>
      <c r="I4" s="313">
        <v>9</v>
      </c>
      <c r="J4" s="314">
        <v>10</v>
      </c>
      <c r="K4" s="314">
        <v>11</v>
      </c>
      <c r="L4" s="314">
        <v>12</v>
      </c>
      <c r="M4" s="313">
        <v>13</v>
      </c>
      <c r="N4" s="314">
        <v>14</v>
      </c>
      <c r="O4" s="314">
        <v>15</v>
      </c>
      <c r="P4" s="314"/>
      <c r="Q4" s="314"/>
      <c r="R4" s="314"/>
      <c r="S4" s="314"/>
      <c r="T4" s="315">
        <v>16</v>
      </c>
      <c r="U4" s="315">
        <v>17</v>
      </c>
      <c r="V4" s="315">
        <v>18</v>
      </c>
      <c r="W4" s="315">
        <v>19</v>
      </c>
      <c r="X4" s="316">
        <v>16</v>
      </c>
      <c r="Y4" s="316">
        <v>17</v>
      </c>
      <c r="Z4" s="316">
        <v>18</v>
      </c>
      <c r="AA4" s="316">
        <v>19</v>
      </c>
      <c r="AB4" s="316">
        <v>20</v>
      </c>
      <c r="AC4" s="316">
        <v>21</v>
      </c>
      <c r="AD4" s="316">
        <v>22</v>
      </c>
      <c r="AE4" s="316">
        <v>23</v>
      </c>
      <c r="AF4" s="316">
        <v>24</v>
      </c>
      <c r="AG4" s="317">
        <v>25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</row>
    <row r="5" spans="1:70" s="3" customFormat="1" ht="20.25" customHeight="1">
      <c r="A5" s="412"/>
      <c r="B5" s="411"/>
      <c r="C5" s="414" t="s">
        <v>26</v>
      </c>
      <c r="D5" s="409"/>
      <c r="E5" s="409"/>
      <c r="F5" s="409"/>
      <c r="G5" s="409"/>
      <c r="H5" s="415"/>
      <c r="I5" s="416"/>
      <c r="J5" s="415"/>
      <c r="K5" s="415"/>
      <c r="L5" s="415"/>
      <c r="M5" s="416"/>
      <c r="N5" s="415"/>
      <c r="O5" s="415"/>
      <c r="P5" s="415"/>
      <c r="Q5" s="415"/>
      <c r="R5" s="415"/>
      <c r="S5" s="415"/>
      <c r="T5" s="417"/>
      <c r="U5" s="417"/>
      <c r="V5" s="417"/>
      <c r="W5" s="417"/>
      <c r="X5" s="418"/>
      <c r="Y5" s="418"/>
      <c r="Z5" s="404"/>
      <c r="AA5" s="404"/>
      <c r="AB5" s="404"/>
      <c r="AC5" s="404"/>
      <c r="AD5" s="404"/>
      <c r="AE5" s="404"/>
      <c r="AF5" s="404"/>
      <c r="AG5" s="406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0" s="3" customFormat="1" ht="20.25" customHeight="1">
      <c r="A6" s="413"/>
      <c r="B6" s="408"/>
      <c r="C6" s="41" t="s">
        <v>143</v>
      </c>
      <c r="D6" s="410"/>
      <c r="E6" s="410"/>
      <c r="F6" s="410"/>
      <c r="G6" s="410"/>
      <c r="H6" s="55"/>
      <c r="I6" s="56"/>
      <c r="J6" s="55"/>
      <c r="K6" s="55"/>
      <c r="L6" s="55"/>
      <c r="M6" s="56"/>
      <c r="N6" s="55"/>
      <c r="O6" s="55"/>
      <c r="P6" s="55"/>
      <c r="Q6" s="55"/>
      <c r="R6" s="55"/>
      <c r="S6" s="55"/>
      <c r="T6" s="57"/>
      <c r="U6" s="57"/>
      <c r="V6" s="57"/>
      <c r="W6" s="57"/>
      <c r="X6" s="58"/>
      <c r="Y6" s="58"/>
      <c r="Z6" s="405"/>
      <c r="AA6" s="405"/>
      <c r="AB6" s="405"/>
      <c r="AC6" s="405"/>
      <c r="AD6" s="405"/>
      <c r="AE6" s="405"/>
      <c r="AF6" s="405"/>
      <c r="AG6" s="407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</row>
    <row r="7" spans="1:70" s="3" customFormat="1" ht="20.25" customHeight="1">
      <c r="A7" s="413"/>
      <c r="B7" s="408"/>
      <c r="C7" s="54" t="s">
        <v>80</v>
      </c>
      <c r="D7" s="410"/>
      <c r="E7" s="410"/>
      <c r="F7" s="410"/>
      <c r="G7" s="410"/>
      <c r="H7" s="59"/>
      <c r="I7" s="59"/>
      <c r="J7" s="59"/>
      <c r="K7" s="59"/>
      <c r="L7" s="60"/>
      <c r="M7" s="61"/>
      <c r="N7" s="60"/>
      <c r="O7" s="60"/>
      <c r="P7" s="60"/>
      <c r="Q7" s="60"/>
      <c r="R7" s="60"/>
      <c r="S7" s="60"/>
      <c r="T7" s="62"/>
      <c r="U7" s="62"/>
      <c r="V7" s="62"/>
      <c r="W7" s="62"/>
      <c r="X7" s="58"/>
      <c r="Y7" s="58"/>
      <c r="Z7" s="405"/>
      <c r="AA7" s="405"/>
      <c r="AB7" s="405"/>
      <c r="AC7" s="405"/>
      <c r="AD7" s="405"/>
      <c r="AE7" s="405"/>
      <c r="AF7" s="405"/>
      <c r="AG7" s="40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s="3" customFormat="1" ht="20.25" customHeight="1">
      <c r="A8" s="413"/>
      <c r="B8" s="408"/>
      <c r="C8" s="41" t="s">
        <v>95</v>
      </c>
      <c r="D8" s="410"/>
      <c r="E8" s="410"/>
      <c r="F8" s="410"/>
      <c r="G8" s="410"/>
      <c r="H8" s="59"/>
      <c r="I8" s="59"/>
      <c r="J8" s="59"/>
      <c r="K8" s="59"/>
      <c r="L8" s="60"/>
      <c r="M8" s="61"/>
      <c r="N8" s="60"/>
      <c r="O8" s="60"/>
      <c r="P8" s="60"/>
      <c r="Q8" s="60"/>
      <c r="R8" s="60"/>
      <c r="S8" s="60"/>
      <c r="T8" s="62"/>
      <c r="U8" s="62"/>
      <c r="V8" s="62"/>
      <c r="W8" s="62"/>
      <c r="X8" s="58"/>
      <c r="Y8" s="58"/>
      <c r="Z8" s="405"/>
      <c r="AA8" s="405"/>
      <c r="AB8" s="405"/>
      <c r="AC8" s="405"/>
      <c r="AD8" s="405"/>
      <c r="AE8" s="405"/>
      <c r="AF8" s="405"/>
      <c r="AG8" s="407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s="9" customFormat="1" ht="15.75" customHeight="1">
      <c r="A9" s="310"/>
      <c r="B9" s="48"/>
      <c r="C9" s="33" t="s">
        <v>144</v>
      </c>
      <c r="D9" s="49"/>
      <c r="E9" s="47"/>
      <c r="F9" s="47"/>
      <c r="G9" s="47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50"/>
      <c r="U9" s="50"/>
      <c r="V9" s="50"/>
      <c r="W9" s="50"/>
      <c r="X9" s="51"/>
      <c r="Y9" s="51"/>
      <c r="Z9" s="52"/>
      <c r="AA9" s="52"/>
      <c r="AB9" s="52"/>
      <c r="AC9" s="52"/>
      <c r="AD9" s="52"/>
      <c r="AE9" s="52"/>
      <c r="AF9" s="52"/>
      <c r="AG9" s="311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1:70" s="6" customFormat="1" ht="32.25" customHeight="1">
      <c r="A10" s="378">
        <v>1</v>
      </c>
      <c r="B10" s="364" t="s">
        <v>233</v>
      </c>
      <c r="C10" s="365" t="s">
        <v>234</v>
      </c>
      <c r="D10" s="364" t="s">
        <v>31</v>
      </c>
      <c r="E10" s="397" t="s">
        <v>235</v>
      </c>
      <c r="F10" s="397" t="s">
        <v>32</v>
      </c>
      <c r="G10" s="366"/>
      <c r="H10" s="398"/>
      <c r="I10" s="398"/>
      <c r="J10" s="398"/>
      <c r="K10" s="398"/>
      <c r="L10" s="398"/>
      <c r="M10" s="398"/>
      <c r="N10" s="398"/>
      <c r="O10" s="398"/>
      <c r="P10" s="399">
        <v>2</v>
      </c>
      <c r="Q10" s="400"/>
      <c r="R10" s="400"/>
      <c r="S10" s="399">
        <v>2</v>
      </c>
      <c r="T10" s="399">
        <v>2</v>
      </c>
      <c r="U10" s="400"/>
      <c r="V10" s="400"/>
      <c r="W10" s="399">
        <v>2</v>
      </c>
      <c r="X10" s="389">
        <f t="shared" ref="X10:X28" si="0">SUM((W10/AE10)*AD10)/1000</f>
        <v>0.17</v>
      </c>
      <c r="Y10" s="389">
        <f t="shared" ref="Y10:Y28" si="1">SUM(W10*AF10)/1000</f>
        <v>0.15</v>
      </c>
      <c r="Z10" s="368"/>
      <c r="AA10" s="368"/>
      <c r="AB10" s="368"/>
      <c r="AC10" s="367">
        <v>2</v>
      </c>
      <c r="AD10" s="369">
        <v>85</v>
      </c>
      <c r="AE10" s="364">
        <v>1</v>
      </c>
      <c r="AF10" s="370">
        <v>75</v>
      </c>
      <c r="AG10" s="419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6" customFormat="1" ht="30">
      <c r="A11" s="378">
        <v>2</v>
      </c>
      <c r="B11" s="364" t="s">
        <v>233</v>
      </c>
      <c r="C11" s="365" t="s">
        <v>234</v>
      </c>
      <c r="D11" s="364" t="s">
        <v>31</v>
      </c>
      <c r="E11" s="397" t="s">
        <v>54</v>
      </c>
      <c r="F11" s="397" t="s">
        <v>129</v>
      </c>
      <c r="G11" s="366"/>
      <c r="H11" s="398"/>
      <c r="I11" s="398"/>
      <c r="J11" s="398"/>
      <c r="K11" s="398"/>
      <c r="L11" s="398"/>
      <c r="M11" s="398"/>
      <c r="N11" s="398"/>
      <c r="O11" s="398"/>
      <c r="P11" s="399">
        <v>1</v>
      </c>
      <c r="Q11" s="400"/>
      <c r="R11" s="400"/>
      <c r="S11" s="399">
        <v>1</v>
      </c>
      <c r="T11" s="399">
        <v>1</v>
      </c>
      <c r="U11" s="400"/>
      <c r="V11" s="400"/>
      <c r="W11" s="399">
        <v>1</v>
      </c>
      <c r="X11" s="389">
        <f t="shared" si="0"/>
        <v>8.5000000000000006E-2</v>
      </c>
      <c r="Y11" s="389">
        <f t="shared" si="1"/>
        <v>7.4999999999999997E-2</v>
      </c>
      <c r="Z11" s="368"/>
      <c r="AA11" s="368"/>
      <c r="AB11" s="368"/>
      <c r="AC11" s="367">
        <v>1</v>
      </c>
      <c r="AD11" s="369">
        <v>85</v>
      </c>
      <c r="AE11" s="364">
        <v>1</v>
      </c>
      <c r="AF11" s="370">
        <v>75</v>
      </c>
      <c r="AG11" s="419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6" customFormat="1" ht="30">
      <c r="A12" s="378">
        <v>3</v>
      </c>
      <c r="B12" s="364" t="s">
        <v>233</v>
      </c>
      <c r="C12" s="365" t="s">
        <v>234</v>
      </c>
      <c r="D12" s="364" t="s">
        <v>31</v>
      </c>
      <c r="E12" s="397">
        <v>1</v>
      </c>
      <c r="F12" s="397">
        <v>93</v>
      </c>
      <c r="G12" s="366"/>
      <c r="H12" s="398"/>
      <c r="I12" s="398"/>
      <c r="J12" s="398"/>
      <c r="K12" s="398"/>
      <c r="L12" s="398"/>
      <c r="M12" s="398"/>
      <c r="N12" s="398"/>
      <c r="O12" s="398"/>
      <c r="P12" s="399">
        <v>1</v>
      </c>
      <c r="Q12" s="400"/>
      <c r="R12" s="400"/>
      <c r="S12" s="399">
        <v>1</v>
      </c>
      <c r="T12" s="399">
        <v>1</v>
      </c>
      <c r="U12" s="400"/>
      <c r="V12" s="400"/>
      <c r="W12" s="399">
        <v>1</v>
      </c>
      <c r="X12" s="389">
        <f t="shared" si="0"/>
        <v>8.5000000000000006E-2</v>
      </c>
      <c r="Y12" s="389">
        <f t="shared" si="1"/>
        <v>7.4999999999999997E-2</v>
      </c>
      <c r="Z12" s="368"/>
      <c r="AA12" s="368"/>
      <c r="AB12" s="368"/>
      <c r="AC12" s="367">
        <v>1</v>
      </c>
      <c r="AD12" s="369">
        <v>85</v>
      </c>
      <c r="AE12" s="364">
        <v>1</v>
      </c>
      <c r="AF12" s="370">
        <v>75</v>
      </c>
      <c r="AG12" s="419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s="6" customFormat="1" ht="17.25" customHeight="1">
      <c r="A13" s="378">
        <v>4</v>
      </c>
      <c r="B13" s="364" t="s">
        <v>236</v>
      </c>
      <c r="C13" s="365" t="s">
        <v>237</v>
      </c>
      <c r="D13" s="364" t="s">
        <v>31</v>
      </c>
      <c r="E13" s="397">
        <v>127</v>
      </c>
      <c r="F13" s="397">
        <v>81</v>
      </c>
      <c r="G13" s="366"/>
      <c r="H13" s="398"/>
      <c r="I13" s="398"/>
      <c r="J13" s="398"/>
      <c r="K13" s="398"/>
      <c r="L13" s="398"/>
      <c r="M13" s="398"/>
      <c r="N13" s="398"/>
      <c r="O13" s="398"/>
      <c r="P13" s="399"/>
      <c r="Q13" s="400"/>
      <c r="R13" s="399">
        <v>7</v>
      </c>
      <c r="S13" s="399">
        <v>7</v>
      </c>
      <c r="T13" s="399"/>
      <c r="U13" s="400"/>
      <c r="V13" s="399">
        <v>7</v>
      </c>
      <c r="W13" s="399">
        <v>7</v>
      </c>
      <c r="X13" s="389">
        <f t="shared" si="0"/>
        <v>0.59499999999999997</v>
      </c>
      <c r="Y13" s="389">
        <f t="shared" si="1"/>
        <v>0.52500000000000002</v>
      </c>
      <c r="Z13" s="368"/>
      <c r="AA13" s="368"/>
      <c r="AB13" s="368"/>
      <c r="AC13" s="367">
        <v>7</v>
      </c>
      <c r="AD13" s="369">
        <v>85</v>
      </c>
      <c r="AE13" s="364">
        <v>1</v>
      </c>
      <c r="AF13" s="370">
        <v>75</v>
      </c>
      <c r="AG13" s="419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s="6" customFormat="1" ht="17.25" customHeight="1">
      <c r="A14" s="378">
        <v>5</v>
      </c>
      <c r="B14" s="364" t="s">
        <v>236</v>
      </c>
      <c r="C14" s="365" t="s">
        <v>237</v>
      </c>
      <c r="D14" s="364" t="s">
        <v>31</v>
      </c>
      <c r="E14" s="397">
        <v>3</v>
      </c>
      <c r="F14" s="397">
        <v>89</v>
      </c>
      <c r="G14" s="366"/>
      <c r="H14" s="398"/>
      <c r="I14" s="398"/>
      <c r="J14" s="398"/>
      <c r="K14" s="398"/>
      <c r="L14" s="398"/>
      <c r="M14" s="398"/>
      <c r="N14" s="398"/>
      <c r="O14" s="398"/>
      <c r="P14" s="399"/>
      <c r="Q14" s="400"/>
      <c r="R14" s="399">
        <v>50</v>
      </c>
      <c r="S14" s="399">
        <v>50</v>
      </c>
      <c r="T14" s="399"/>
      <c r="U14" s="400"/>
      <c r="V14" s="399">
        <v>50</v>
      </c>
      <c r="W14" s="399">
        <v>50</v>
      </c>
      <c r="X14" s="389">
        <f t="shared" si="0"/>
        <v>4.25</v>
      </c>
      <c r="Y14" s="389">
        <f t="shared" si="1"/>
        <v>3.75</v>
      </c>
      <c r="Z14" s="368"/>
      <c r="AA14" s="368"/>
      <c r="AB14" s="368"/>
      <c r="AC14" s="367">
        <v>50</v>
      </c>
      <c r="AD14" s="369">
        <v>85</v>
      </c>
      <c r="AE14" s="364">
        <v>1</v>
      </c>
      <c r="AF14" s="370">
        <v>75</v>
      </c>
      <c r="AG14" s="419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s="6" customFormat="1" ht="17.25" customHeight="1">
      <c r="A15" s="378">
        <v>6</v>
      </c>
      <c r="B15" s="364"/>
      <c r="C15" s="365" t="s">
        <v>238</v>
      </c>
      <c r="D15" s="364" t="s">
        <v>31</v>
      </c>
      <c r="E15" s="397">
        <v>1</v>
      </c>
      <c r="F15" s="397">
        <v>86</v>
      </c>
      <c r="G15" s="364"/>
      <c r="H15" s="398"/>
      <c r="I15" s="398"/>
      <c r="J15" s="398"/>
      <c r="K15" s="398"/>
      <c r="L15" s="398"/>
      <c r="M15" s="398"/>
      <c r="N15" s="398"/>
      <c r="O15" s="398"/>
      <c r="P15" s="401">
        <v>1</v>
      </c>
      <c r="Q15" s="401"/>
      <c r="R15" s="401"/>
      <c r="S15" s="401">
        <v>1</v>
      </c>
      <c r="T15" s="401">
        <v>1</v>
      </c>
      <c r="U15" s="401"/>
      <c r="V15" s="401"/>
      <c r="W15" s="401">
        <v>1</v>
      </c>
      <c r="X15" s="389">
        <f t="shared" si="0"/>
        <v>9.5000000000000001E-2</v>
      </c>
      <c r="Y15" s="389">
        <f t="shared" si="1"/>
        <v>0.08</v>
      </c>
      <c r="Z15" s="368"/>
      <c r="AA15" s="368"/>
      <c r="AB15" s="368"/>
      <c r="AC15" s="364">
        <v>1</v>
      </c>
      <c r="AD15" s="369">
        <v>95</v>
      </c>
      <c r="AE15" s="364">
        <v>1</v>
      </c>
      <c r="AF15" s="364">
        <v>80</v>
      </c>
      <c r="AG15" s="419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s="6" customFormat="1" ht="17.25" customHeight="1">
      <c r="A16" s="378">
        <v>7</v>
      </c>
      <c r="B16" s="364" t="s">
        <v>239</v>
      </c>
      <c r="C16" s="371" t="s">
        <v>240</v>
      </c>
      <c r="D16" s="364" t="s">
        <v>31</v>
      </c>
      <c r="E16" s="397">
        <v>5</v>
      </c>
      <c r="F16" s="397">
        <v>86</v>
      </c>
      <c r="G16" s="364"/>
      <c r="H16" s="398"/>
      <c r="I16" s="398"/>
      <c r="J16" s="398"/>
      <c r="K16" s="398"/>
      <c r="L16" s="398"/>
      <c r="M16" s="398"/>
      <c r="N16" s="398"/>
      <c r="O16" s="398"/>
      <c r="P16" s="401">
        <v>4</v>
      </c>
      <c r="Q16" s="401"/>
      <c r="R16" s="401"/>
      <c r="S16" s="401">
        <v>4</v>
      </c>
      <c r="T16" s="401">
        <v>4</v>
      </c>
      <c r="U16" s="401"/>
      <c r="V16" s="401"/>
      <c r="W16" s="401">
        <v>4</v>
      </c>
      <c r="X16" s="389">
        <f t="shared" si="0"/>
        <v>1.62</v>
      </c>
      <c r="Y16" s="389">
        <f t="shared" si="1"/>
        <v>1.36</v>
      </c>
      <c r="Z16" s="368"/>
      <c r="AA16" s="368"/>
      <c r="AB16" s="368"/>
      <c r="AC16" s="364">
        <v>4</v>
      </c>
      <c r="AD16" s="369">
        <v>405</v>
      </c>
      <c r="AE16" s="364">
        <v>1</v>
      </c>
      <c r="AF16" s="364">
        <v>340</v>
      </c>
      <c r="AG16" s="419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s="6" customFormat="1" ht="17.25" customHeight="1">
      <c r="A17" s="378">
        <v>8</v>
      </c>
      <c r="B17" s="364" t="s">
        <v>241</v>
      </c>
      <c r="C17" s="371" t="s">
        <v>242</v>
      </c>
      <c r="D17" s="364" t="s">
        <v>31</v>
      </c>
      <c r="E17" s="397">
        <v>17</v>
      </c>
      <c r="F17" s="397">
        <v>85</v>
      </c>
      <c r="G17" s="364"/>
      <c r="H17" s="398"/>
      <c r="I17" s="398"/>
      <c r="J17" s="398"/>
      <c r="K17" s="398"/>
      <c r="L17" s="398"/>
      <c r="M17" s="398"/>
      <c r="N17" s="398"/>
      <c r="O17" s="398"/>
      <c r="P17" s="401">
        <v>7</v>
      </c>
      <c r="Q17" s="401"/>
      <c r="R17" s="401"/>
      <c r="S17" s="401">
        <v>7</v>
      </c>
      <c r="T17" s="401">
        <v>7</v>
      </c>
      <c r="U17" s="401"/>
      <c r="V17" s="401"/>
      <c r="W17" s="401">
        <v>7</v>
      </c>
      <c r="X17" s="389">
        <f t="shared" si="0"/>
        <v>3.08</v>
      </c>
      <c r="Y17" s="389">
        <f t="shared" si="1"/>
        <v>2.2189999999999999</v>
      </c>
      <c r="Z17" s="368"/>
      <c r="AA17" s="368"/>
      <c r="AB17" s="368"/>
      <c r="AC17" s="364">
        <v>7</v>
      </c>
      <c r="AD17" s="369">
        <v>440</v>
      </c>
      <c r="AE17" s="364">
        <v>1</v>
      </c>
      <c r="AF17" s="364">
        <v>317</v>
      </c>
      <c r="AG17" s="419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s="6" customFormat="1" ht="17.25" customHeight="1">
      <c r="A18" s="378">
        <v>9</v>
      </c>
      <c r="B18" s="364" t="s">
        <v>241</v>
      </c>
      <c r="C18" s="371" t="s">
        <v>242</v>
      </c>
      <c r="D18" s="364" t="s">
        <v>31</v>
      </c>
      <c r="E18" s="397">
        <v>21</v>
      </c>
      <c r="F18" s="397">
        <v>85</v>
      </c>
      <c r="G18" s="364"/>
      <c r="H18" s="398"/>
      <c r="I18" s="398"/>
      <c r="J18" s="398"/>
      <c r="K18" s="398"/>
      <c r="L18" s="398"/>
      <c r="M18" s="398"/>
      <c r="N18" s="398"/>
      <c r="O18" s="398"/>
      <c r="P18" s="401">
        <v>4</v>
      </c>
      <c r="Q18" s="401"/>
      <c r="R18" s="401"/>
      <c r="S18" s="401">
        <v>4</v>
      </c>
      <c r="T18" s="401">
        <v>4</v>
      </c>
      <c r="U18" s="401"/>
      <c r="V18" s="401"/>
      <c r="W18" s="401">
        <v>4</v>
      </c>
      <c r="X18" s="389">
        <f t="shared" si="0"/>
        <v>1.76</v>
      </c>
      <c r="Y18" s="389">
        <f t="shared" si="1"/>
        <v>1.268</v>
      </c>
      <c r="Z18" s="368"/>
      <c r="AA18" s="368"/>
      <c r="AB18" s="368"/>
      <c r="AC18" s="364">
        <v>4</v>
      </c>
      <c r="AD18" s="369">
        <v>440</v>
      </c>
      <c r="AE18" s="364">
        <v>1</v>
      </c>
      <c r="AF18" s="364">
        <v>317</v>
      </c>
      <c r="AG18" s="419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s="6" customFormat="1" ht="17.25" customHeight="1">
      <c r="A19" s="378">
        <v>10</v>
      </c>
      <c r="B19" s="364" t="s">
        <v>243</v>
      </c>
      <c r="C19" s="371" t="s">
        <v>244</v>
      </c>
      <c r="D19" s="364" t="s">
        <v>31</v>
      </c>
      <c r="E19" s="397">
        <v>20</v>
      </c>
      <c r="F19" s="397">
        <v>81</v>
      </c>
      <c r="G19" s="364"/>
      <c r="H19" s="398"/>
      <c r="I19" s="398"/>
      <c r="J19" s="398"/>
      <c r="K19" s="398"/>
      <c r="L19" s="398"/>
      <c r="M19" s="398"/>
      <c r="N19" s="398"/>
      <c r="O19" s="398"/>
      <c r="P19" s="401">
        <v>25</v>
      </c>
      <c r="Q19" s="401"/>
      <c r="R19" s="401"/>
      <c r="S19" s="401">
        <v>25</v>
      </c>
      <c r="T19" s="401">
        <v>25</v>
      </c>
      <c r="U19" s="401"/>
      <c r="V19" s="401"/>
      <c r="W19" s="401">
        <v>25</v>
      </c>
      <c r="X19" s="389">
        <f t="shared" si="0"/>
        <v>12.75</v>
      </c>
      <c r="Y19" s="389">
        <f t="shared" si="1"/>
        <v>10.125</v>
      </c>
      <c r="Z19" s="368"/>
      <c r="AA19" s="368"/>
      <c r="AB19" s="368"/>
      <c r="AC19" s="364">
        <v>25</v>
      </c>
      <c r="AD19" s="369">
        <v>510</v>
      </c>
      <c r="AE19" s="364">
        <v>1</v>
      </c>
      <c r="AF19" s="364">
        <v>405</v>
      </c>
      <c r="AG19" s="419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s="6" customFormat="1" ht="17.25" customHeight="1">
      <c r="A20" s="378">
        <v>11</v>
      </c>
      <c r="B20" s="364" t="s">
        <v>243</v>
      </c>
      <c r="C20" s="371" t="s">
        <v>244</v>
      </c>
      <c r="D20" s="364" t="s">
        <v>31</v>
      </c>
      <c r="E20" s="397">
        <v>21</v>
      </c>
      <c r="F20" s="397">
        <v>81</v>
      </c>
      <c r="G20" s="364"/>
      <c r="H20" s="398"/>
      <c r="I20" s="398"/>
      <c r="J20" s="398"/>
      <c r="K20" s="398"/>
      <c r="L20" s="398"/>
      <c r="M20" s="398"/>
      <c r="N20" s="398"/>
      <c r="O20" s="398"/>
      <c r="P20" s="399">
        <v>5</v>
      </c>
      <c r="Q20" s="401"/>
      <c r="R20" s="401"/>
      <c r="S20" s="399">
        <v>5</v>
      </c>
      <c r="T20" s="399">
        <v>5</v>
      </c>
      <c r="U20" s="401"/>
      <c r="V20" s="401"/>
      <c r="W20" s="399">
        <v>5</v>
      </c>
      <c r="X20" s="389">
        <f t="shared" si="0"/>
        <v>2.5499999999999998</v>
      </c>
      <c r="Y20" s="389">
        <f t="shared" si="1"/>
        <v>2.0249999999999999</v>
      </c>
      <c r="Z20" s="368"/>
      <c r="AA20" s="368"/>
      <c r="AB20" s="368"/>
      <c r="AC20" s="367">
        <v>5</v>
      </c>
      <c r="AD20" s="369">
        <v>510</v>
      </c>
      <c r="AE20" s="364">
        <v>1</v>
      </c>
      <c r="AF20" s="364">
        <v>405</v>
      </c>
      <c r="AG20" s="419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s="6" customFormat="1" ht="17.25" customHeight="1">
      <c r="A21" s="378">
        <v>12</v>
      </c>
      <c r="B21" s="364" t="s">
        <v>243</v>
      </c>
      <c r="C21" s="371" t="s">
        <v>244</v>
      </c>
      <c r="D21" s="364" t="s">
        <v>31</v>
      </c>
      <c r="E21" s="397">
        <v>15</v>
      </c>
      <c r="F21" s="397">
        <v>86</v>
      </c>
      <c r="G21" s="364"/>
      <c r="H21" s="398"/>
      <c r="I21" s="398"/>
      <c r="J21" s="398"/>
      <c r="K21" s="398"/>
      <c r="L21" s="398"/>
      <c r="M21" s="398"/>
      <c r="N21" s="398"/>
      <c r="O21" s="398"/>
      <c r="P21" s="399">
        <v>2</v>
      </c>
      <c r="Q21" s="401"/>
      <c r="R21" s="401"/>
      <c r="S21" s="399">
        <v>2</v>
      </c>
      <c r="T21" s="399">
        <v>2</v>
      </c>
      <c r="U21" s="401"/>
      <c r="V21" s="401"/>
      <c r="W21" s="399">
        <v>2</v>
      </c>
      <c r="X21" s="389">
        <f t="shared" si="0"/>
        <v>1.02</v>
      </c>
      <c r="Y21" s="389">
        <f t="shared" si="1"/>
        <v>0.81</v>
      </c>
      <c r="Z21" s="368"/>
      <c r="AA21" s="368"/>
      <c r="AB21" s="368"/>
      <c r="AC21" s="367">
        <v>2</v>
      </c>
      <c r="AD21" s="369">
        <v>510</v>
      </c>
      <c r="AE21" s="364">
        <v>1</v>
      </c>
      <c r="AF21" s="364">
        <v>405</v>
      </c>
      <c r="AG21" s="419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s="6" customFormat="1" ht="17.25" customHeight="1">
      <c r="A22" s="378">
        <v>13</v>
      </c>
      <c r="B22" s="364" t="s">
        <v>245</v>
      </c>
      <c r="C22" s="372" t="s">
        <v>246</v>
      </c>
      <c r="D22" s="364" t="s">
        <v>31</v>
      </c>
      <c r="E22" s="397">
        <v>23</v>
      </c>
      <c r="F22" s="397">
        <v>86</v>
      </c>
      <c r="G22" s="364"/>
      <c r="H22" s="398"/>
      <c r="I22" s="398"/>
      <c r="J22" s="398"/>
      <c r="K22" s="398"/>
      <c r="L22" s="398"/>
      <c r="M22" s="398"/>
      <c r="N22" s="398"/>
      <c r="O22" s="398"/>
      <c r="P22" s="399">
        <v>5</v>
      </c>
      <c r="Q22" s="401"/>
      <c r="R22" s="401"/>
      <c r="S22" s="399">
        <v>5</v>
      </c>
      <c r="T22" s="399">
        <v>5</v>
      </c>
      <c r="U22" s="401"/>
      <c r="V22" s="401"/>
      <c r="W22" s="399">
        <v>5</v>
      </c>
      <c r="X22" s="389">
        <f t="shared" si="0"/>
        <v>0.05</v>
      </c>
      <c r="Y22" s="389">
        <f t="shared" si="1"/>
        <v>0.04</v>
      </c>
      <c r="Z22" s="368"/>
      <c r="AA22" s="368"/>
      <c r="AB22" s="368"/>
      <c r="AC22" s="367">
        <v>5</v>
      </c>
      <c r="AD22" s="369">
        <v>20</v>
      </c>
      <c r="AE22" s="364">
        <v>2</v>
      </c>
      <c r="AF22" s="364">
        <v>8</v>
      </c>
      <c r="AG22" s="419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s="6" customFormat="1" ht="27.75" customHeight="1">
      <c r="A23" s="378">
        <v>14</v>
      </c>
      <c r="B23" s="364" t="s">
        <v>247</v>
      </c>
      <c r="C23" s="373" t="s">
        <v>248</v>
      </c>
      <c r="D23" s="364" t="s">
        <v>31</v>
      </c>
      <c r="E23" s="397" t="s">
        <v>249</v>
      </c>
      <c r="F23" s="397">
        <v>86</v>
      </c>
      <c r="G23" s="364"/>
      <c r="H23" s="398"/>
      <c r="I23" s="398"/>
      <c r="J23" s="398"/>
      <c r="K23" s="398"/>
      <c r="L23" s="398"/>
      <c r="M23" s="398"/>
      <c r="N23" s="398"/>
      <c r="O23" s="398"/>
      <c r="P23" s="399"/>
      <c r="Q23" s="399">
        <v>22</v>
      </c>
      <c r="R23" s="401"/>
      <c r="S23" s="399">
        <v>22</v>
      </c>
      <c r="T23" s="399"/>
      <c r="U23" s="399">
        <v>22</v>
      </c>
      <c r="V23" s="401"/>
      <c r="W23" s="399">
        <v>22</v>
      </c>
      <c r="X23" s="389">
        <f t="shared" si="0"/>
        <v>0.66</v>
      </c>
      <c r="Y23" s="389">
        <f t="shared" si="1"/>
        <v>0.55000000000000004</v>
      </c>
      <c r="Z23" s="368"/>
      <c r="AA23" s="368"/>
      <c r="AB23" s="368"/>
      <c r="AC23" s="367">
        <v>22</v>
      </c>
      <c r="AD23" s="369">
        <v>60</v>
      </c>
      <c r="AE23" s="364">
        <v>2</v>
      </c>
      <c r="AF23" s="364">
        <v>25</v>
      </c>
      <c r="AG23" s="419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s="6" customFormat="1" ht="27.75" customHeight="1">
      <c r="A24" s="378">
        <v>15</v>
      </c>
      <c r="B24" s="364" t="s">
        <v>247</v>
      </c>
      <c r="C24" s="373" t="s">
        <v>248</v>
      </c>
      <c r="D24" s="364" t="s">
        <v>31</v>
      </c>
      <c r="E24" s="397" t="s">
        <v>207</v>
      </c>
      <c r="F24" s="397">
        <v>86</v>
      </c>
      <c r="G24" s="364"/>
      <c r="H24" s="398"/>
      <c r="I24" s="398"/>
      <c r="J24" s="398"/>
      <c r="K24" s="398"/>
      <c r="L24" s="398"/>
      <c r="M24" s="398"/>
      <c r="N24" s="398"/>
      <c r="O24" s="398"/>
      <c r="P24" s="399"/>
      <c r="Q24" s="399">
        <v>6</v>
      </c>
      <c r="R24" s="401"/>
      <c r="S24" s="399">
        <v>6</v>
      </c>
      <c r="T24" s="399"/>
      <c r="U24" s="399">
        <v>6</v>
      </c>
      <c r="V24" s="401"/>
      <c r="W24" s="399">
        <v>6</v>
      </c>
      <c r="X24" s="389">
        <f t="shared" si="0"/>
        <v>0.18</v>
      </c>
      <c r="Y24" s="389">
        <f t="shared" si="1"/>
        <v>0.15</v>
      </c>
      <c r="Z24" s="368"/>
      <c r="AA24" s="368"/>
      <c r="AB24" s="368"/>
      <c r="AC24" s="367">
        <v>6</v>
      </c>
      <c r="AD24" s="369">
        <v>60</v>
      </c>
      <c r="AE24" s="364">
        <v>2</v>
      </c>
      <c r="AF24" s="364">
        <v>25</v>
      </c>
      <c r="AG24" s="419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s="6" customFormat="1" ht="27.75" customHeight="1">
      <c r="A25" s="378">
        <v>16</v>
      </c>
      <c r="B25" s="364" t="s">
        <v>250</v>
      </c>
      <c r="C25" s="365" t="s">
        <v>251</v>
      </c>
      <c r="D25" s="364" t="s">
        <v>31</v>
      </c>
      <c r="E25" s="397">
        <v>2</v>
      </c>
      <c r="F25" s="397">
        <v>87</v>
      </c>
      <c r="G25" s="364"/>
      <c r="H25" s="398"/>
      <c r="I25" s="398"/>
      <c r="J25" s="398"/>
      <c r="K25" s="398"/>
      <c r="L25" s="398"/>
      <c r="M25" s="398"/>
      <c r="N25" s="398"/>
      <c r="O25" s="398"/>
      <c r="P25" s="399">
        <v>46</v>
      </c>
      <c r="Q25" s="399"/>
      <c r="R25" s="401"/>
      <c r="S25" s="399">
        <v>46</v>
      </c>
      <c r="T25" s="399">
        <v>46</v>
      </c>
      <c r="U25" s="399"/>
      <c r="V25" s="401"/>
      <c r="W25" s="399">
        <v>46</v>
      </c>
      <c r="X25" s="389">
        <f t="shared" si="0"/>
        <v>0.12649999999999997</v>
      </c>
      <c r="Y25" s="389">
        <f t="shared" si="1"/>
        <v>0.115</v>
      </c>
      <c r="Z25" s="368"/>
      <c r="AA25" s="368"/>
      <c r="AB25" s="368"/>
      <c r="AC25" s="367">
        <v>46</v>
      </c>
      <c r="AD25" s="369">
        <v>55</v>
      </c>
      <c r="AE25" s="364">
        <v>20</v>
      </c>
      <c r="AF25" s="364">
        <v>2.5</v>
      </c>
      <c r="AG25" s="419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s="6" customFormat="1" ht="27.75" customHeight="1">
      <c r="A26" s="378">
        <v>17</v>
      </c>
      <c r="B26" s="364" t="s">
        <v>252</v>
      </c>
      <c r="C26" s="371" t="s">
        <v>253</v>
      </c>
      <c r="D26" s="364" t="s">
        <v>31</v>
      </c>
      <c r="E26" s="397">
        <v>2</v>
      </c>
      <c r="F26" s="397">
        <v>87</v>
      </c>
      <c r="G26" s="364"/>
      <c r="H26" s="398"/>
      <c r="I26" s="398"/>
      <c r="J26" s="398"/>
      <c r="K26" s="398"/>
      <c r="L26" s="398"/>
      <c r="M26" s="398"/>
      <c r="N26" s="398"/>
      <c r="O26" s="398"/>
      <c r="P26" s="399">
        <v>8</v>
      </c>
      <c r="Q26" s="401"/>
      <c r="R26" s="401"/>
      <c r="S26" s="399">
        <v>8</v>
      </c>
      <c r="T26" s="399">
        <v>8</v>
      </c>
      <c r="U26" s="401"/>
      <c r="V26" s="401"/>
      <c r="W26" s="399">
        <v>8</v>
      </c>
      <c r="X26" s="389">
        <f t="shared" si="0"/>
        <v>1.7999999999999999E-2</v>
      </c>
      <c r="Y26" s="389">
        <f t="shared" si="1"/>
        <v>1.04E-2</v>
      </c>
      <c r="Z26" s="368"/>
      <c r="AA26" s="368"/>
      <c r="AB26" s="368"/>
      <c r="AC26" s="367">
        <v>8</v>
      </c>
      <c r="AD26" s="369">
        <v>18</v>
      </c>
      <c r="AE26" s="364">
        <v>8</v>
      </c>
      <c r="AF26" s="364">
        <v>1.3</v>
      </c>
      <c r="AG26" s="419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s="6" customFormat="1" ht="17.25" customHeight="1">
      <c r="A27" s="378">
        <v>18</v>
      </c>
      <c r="B27" s="364" t="s">
        <v>254</v>
      </c>
      <c r="C27" s="373" t="s">
        <v>255</v>
      </c>
      <c r="D27" s="364" t="s">
        <v>31</v>
      </c>
      <c r="E27" s="397">
        <v>1</v>
      </c>
      <c r="F27" s="397">
        <v>88</v>
      </c>
      <c r="G27" s="364"/>
      <c r="H27" s="398"/>
      <c r="I27" s="398"/>
      <c r="J27" s="398"/>
      <c r="K27" s="398"/>
      <c r="L27" s="398"/>
      <c r="M27" s="398"/>
      <c r="N27" s="398"/>
      <c r="O27" s="398"/>
      <c r="P27" s="399">
        <v>8</v>
      </c>
      <c r="Q27" s="401"/>
      <c r="R27" s="401"/>
      <c r="S27" s="399">
        <v>8</v>
      </c>
      <c r="T27" s="399">
        <v>8</v>
      </c>
      <c r="U27" s="401"/>
      <c r="V27" s="401"/>
      <c r="W27" s="399">
        <v>8</v>
      </c>
      <c r="X27" s="389">
        <f t="shared" si="0"/>
        <v>4.0000000000000001E-3</v>
      </c>
      <c r="Y27" s="389">
        <f t="shared" si="1"/>
        <v>2.3999999999999998E-3</v>
      </c>
      <c r="Z27" s="368"/>
      <c r="AA27" s="368"/>
      <c r="AB27" s="368"/>
      <c r="AC27" s="367">
        <v>8</v>
      </c>
      <c r="AD27" s="369">
        <v>4</v>
      </c>
      <c r="AE27" s="364">
        <v>8</v>
      </c>
      <c r="AF27" s="364">
        <v>0.3</v>
      </c>
      <c r="AG27" s="419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s="6" customFormat="1" ht="17.25" customHeight="1">
      <c r="A28" s="378">
        <v>19</v>
      </c>
      <c r="B28" s="364" t="s">
        <v>254</v>
      </c>
      <c r="C28" s="373" t="s">
        <v>255</v>
      </c>
      <c r="D28" s="364" t="s">
        <v>31</v>
      </c>
      <c r="E28" s="397">
        <v>4</v>
      </c>
      <c r="F28" s="397">
        <v>88</v>
      </c>
      <c r="G28" s="364"/>
      <c r="H28" s="398"/>
      <c r="I28" s="398"/>
      <c r="J28" s="398"/>
      <c r="K28" s="398"/>
      <c r="L28" s="398"/>
      <c r="M28" s="398"/>
      <c r="N28" s="398"/>
      <c r="O28" s="398"/>
      <c r="P28" s="399">
        <v>8</v>
      </c>
      <c r="Q28" s="401"/>
      <c r="R28" s="401"/>
      <c r="S28" s="399">
        <v>8</v>
      </c>
      <c r="T28" s="399">
        <v>8</v>
      </c>
      <c r="U28" s="401"/>
      <c r="V28" s="401"/>
      <c r="W28" s="399">
        <v>8</v>
      </c>
      <c r="X28" s="389">
        <f t="shared" si="0"/>
        <v>4.0000000000000001E-3</v>
      </c>
      <c r="Y28" s="389">
        <f t="shared" si="1"/>
        <v>2.3999999999999998E-3</v>
      </c>
      <c r="Z28" s="368"/>
      <c r="AA28" s="368"/>
      <c r="AB28" s="368"/>
      <c r="AC28" s="367">
        <v>8</v>
      </c>
      <c r="AD28" s="369">
        <v>4</v>
      </c>
      <c r="AE28" s="364">
        <v>8</v>
      </c>
      <c r="AF28" s="364">
        <v>0.3</v>
      </c>
      <c r="AG28" s="419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s="6" customFormat="1" ht="17.25" customHeight="1">
      <c r="A29" s="378">
        <v>20</v>
      </c>
      <c r="B29" s="374" t="s">
        <v>98</v>
      </c>
      <c r="C29" s="375" t="s">
        <v>99</v>
      </c>
      <c r="D29" s="376" t="s">
        <v>31</v>
      </c>
      <c r="E29" s="377">
        <v>0</v>
      </c>
      <c r="F29" s="374">
        <v>0</v>
      </c>
      <c r="G29" s="377">
        <v>0</v>
      </c>
      <c r="H29" s="380"/>
      <c r="I29" s="380"/>
      <c r="J29" s="380">
        <v>300</v>
      </c>
      <c r="K29" s="380">
        <v>300</v>
      </c>
      <c r="L29" s="380"/>
      <c r="M29" s="380"/>
      <c r="N29" s="380"/>
      <c r="O29" s="380"/>
      <c r="P29" s="380"/>
      <c r="Q29" s="380"/>
      <c r="R29" s="380"/>
      <c r="S29" s="380"/>
      <c r="T29" s="381"/>
      <c r="U29" s="381"/>
      <c r="V29" s="380">
        <v>300</v>
      </c>
      <c r="W29" s="380">
        <v>300</v>
      </c>
      <c r="X29" s="389">
        <f t="shared" ref="X29:X37" si="2">SUM((W29/AE29)*AD29)/1000</f>
        <v>0.13636363636363638</v>
      </c>
      <c r="Y29" s="389">
        <f>SUM(W29*AF29)/1000</f>
        <v>0.129</v>
      </c>
      <c r="Z29" s="369"/>
      <c r="AA29" s="369"/>
      <c r="AB29" s="369"/>
      <c r="AC29" s="363"/>
      <c r="AD29" s="377">
        <v>60</v>
      </c>
      <c r="AE29" s="363">
        <v>132</v>
      </c>
      <c r="AF29" s="363">
        <v>0.43</v>
      </c>
      <c r="AG29" s="383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s="6" customFormat="1" ht="17.25" customHeight="1">
      <c r="A30" s="378">
        <v>21</v>
      </c>
      <c r="B30" s="374" t="s">
        <v>100</v>
      </c>
      <c r="C30" s="375" t="s">
        <v>101</v>
      </c>
      <c r="D30" s="376" t="s">
        <v>31</v>
      </c>
      <c r="E30" s="377">
        <v>0</v>
      </c>
      <c r="F30" s="377">
        <v>0</v>
      </c>
      <c r="G30" s="377">
        <v>0</v>
      </c>
      <c r="H30" s="380"/>
      <c r="I30" s="380"/>
      <c r="J30" s="380">
        <v>467</v>
      </c>
      <c r="K30" s="380">
        <v>467</v>
      </c>
      <c r="L30" s="380"/>
      <c r="M30" s="380"/>
      <c r="N30" s="380"/>
      <c r="O30" s="380"/>
      <c r="P30" s="380"/>
      <c r="Q30" s="380"/>
      <c r="R30" s="380"/>
      <c r="S30" s="380"/>
      <c r="T30" s="381"/>
      <c r="U30" s="381"/>
      <c r="V30" s="380">
        <v>467</v>
      </c>
      <c r="W30" s="380">
        <v>467</v>
      </c>
      <c r="X30" s="389">
        <f t="shared" si="2"/>
        <v>0.21227272727272728</v>
      </c>
      <c r="Y30" s="389">
        <f>SUM(W30*AF30)/1000</f>
        <v>0.20080999999999999</v>
      </c>
      <c r="Z30" s="369"/>
      <c r="AA30" s="369"/>
      <c r="AB30" s="369"/>
      <c r="AC30" s="363"/>
      <c r="AD30" s="377">
        <v>60</v>
      </c>
      <c r="AE30" s="363">
        <v>132</v>
      </c>
      <c r="AF30" s="363">
        <v>0.43</v>
      </c>
      <c r="AG30" s="383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s="6" customFormat="1" ht="17.25" customHeight="1">
      <c r="A31" s="378">
        <v>22</v>
      </c>
      <c r="B31" s="374"/>
      <c r="C31" s="375" t="s">
        <v>102</v>
      </c>
      <c r="D31" s="376" t="s">
        <v>31</v>
      </c>
      <c r="E31" s="363">
        <v>0</v>
      </c>
      <c r="F31" s="377">
        <v>0</v>
      </c>
      <c r="G31" s="377">
        <v>0</v>
      </c>
      <c r="H31" s="380"/>
      <c r="I31" s="380"/>
      <c r="J31" s="402">
        <v>1</v>
      </c>
      <c r="K31" s="402">
        <v>1</v>
      </c>
      <c r="L31" s="380"/>
      <c r="M31" s="380"/>
      <c r="N31" s="380"/>
      <c r="O31" s="380"/>
      <c r="P31" s="380"/>
      <c r="Q31" s="380"/>
      <c r="R31" s="380"/>
      <c r="S31" s="380"/>
      <c r="T31" s="381"/>
      <c r="U31" s="381"/>
      <c r="V31" s="402">
        <v>1</v>
      </c>
      <c r="W31" s="402">
        <v>1</v>
      </c>
      <c r="X31" s="389">
        <f t="shared" si="2"/>
        <v>4.545454545454546E-4</v>
      </c>
      <c r="Y31" s="389">
        <f t="shared" ref="Y31:Y37" si="3">SUM(W31*AF31)/1000</f>
        <v>4.2999999999999999E-4</v>
      </c>
      <c r="Z31" s="369"/>
      <c r="AA31" s="369"/>
      <c r="AB31" s="369"/>
      <c r="AC31" s="363"/>
      <c r="AD31" s="377">
        <v>60</v>
      </c>
      <c r="AE31" s="363">
        <v>132</v>
      </c>
      <c r="AF31" s="377">
        <v>0.43</v>
      </c>
      <c r="AG31" s="383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s="6" customFormat="1" ht="17.25" customHeight="1">
      <c r="A32" s="378">
        <v>23</v>
      </c>
      <c r="B32" s="374" t="s">
        <v>103</v>
      </c>
      <c r="C32" s="375" t="s">
        <v>104</v>
      </c>
      <c r="D32" s="376" t="s">
        <v>31</v>
      </c>
      <c r="E32" s="363">
        <v>5</v>
      </c>
      <c r="F32" s="374">
        <v>86</v>
      </c>
      <c r="G32" s="363">
        <v>606</v>
      </c>
      <c r="H32" s="380">
        <v>328</v>
      </c>
      <c r="I32" s="380"/>
      <c r="J32" s="380"/>
      <c r="K32" s="380">
        <v>328</v>
      </c>
      <c r="L32" s="380"/>
      <c r="M32" s="380"/>
      <c r="N32" s="380"/>
      <c r="O32" s="380"/>
      <c r="P32" s="380"/>
      <c r="Q32" s="380"/>
      <c r="R32" s="380"/>
      <c r="S32" s="380"/>
      <c r="T32" s="381">
        <v>328</v>
      </c>
      <c r="U32" s="381"/>
      <c r="V32" s="380"/>
      <c r="W32" s="380">
        <v>328</v>
      </c>
      <c r="X32" s="389">
        <f t="shared" si="2"/>
        <v>0.37051851851851852</v>
      </c>
      <c r="Y32" s="389">
        <f t="shared" si="3"/>
        <v>0.27551999999999999</v>
      </c>
      <c r="Z32" s="369"/>
      <c r="AA32" s="369"/>
      <c r="AB32" s="369"/>
      <c r="AC32" s="363"/>
      <c r="AD32" s="377">
        <v>61</v>
      </c>
      <c r="AE32" s="363">
        <v>54</v>
      </c>
      <c r="AF32" s="377">
        <v>0.84</v>
      </c>
      <c r="AG32" s="383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107" s="6" customFormat="1" ht="17.25" customHeight="1">
      <c r="A33" s="378">
        <v>24</v>
      </c>
      <c r="B33" s="374"/>
      <c r="C33" s="375" t="s">
        <v>105</v>
      </c>
      <c r="D33" s="376" t="s">
        <v>31</v>
      </c>
      <c r="E33" s="363">
        <v>87</v>
      </c>
      <c r="F33" s="363">
        <v>86</v>
      </c>
      <c r="G33" s="363"/>
      <c r="H33" s="380">
        <v>3950</v>
      </c>
      <c r="I33" s="380"/>
      <c r="J33" s="380"/>
      <c r="K33" s="380">
        <v>3950</v>
      </c>
      <c r="L33" s="380"/>
      <c r="M33" s="380"/>
      <c r="N33" s="380"/>
      <c r="O33" s="380"/>
      <c r="P33" s="380"/>
      <c r="Q33" s="380"/>
      <c r="R33" s="380"/>
      <c r="S33" s="380"/>
      <c r="T33" s="381">
        <v>3950</v>
      </c>
      <c r="U33" s="381"/>
      <c r="V33" s="380"/>
      <c r="W33" s="380">
        <v>3950</v>
      </c>
      <c r="X33" s="389">
        <f t="shared" si="2"/>
        <v>4.462037037037037</v>
      </c>
      <c r="Y33" s="389">
        <f t="shared" si="3"/>
        <v>3.3180000000000001</v>
      </c>
      <c r="Z33" s="369"/>
      <c r="AA33" s="369"/>
      <c r="AB33" s="369"/>
      <c r="AC33" s="363"/>
      <c r="AD33" s="377">
        <v>61</v>
      </c>
      <c r="AE33" s="363">
        <v>54</v>
      </c>
      <c r="AF33" s="363" t="s">
        <v>106</v>
      </c>
      <c r="AG33" s="383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107" s="6" customFormat="1" ht="17.25" customHeight="1">
      <c r="A34" s="378">
        <v>25</v>
      </c>
      <c r="B34" s="374"/>
      <c r="C34" s="375" t="s">
        <v>105</v>
      </c>
      <c r="D34" s="376" t="s">
        <v>31</v>
      </c>
      <c r="E34" s="363">
        <v>22</v>
      </c>
      <c r="F34" s="363">
        <v>88</v>
      </c>
      <c r="G34" s="363"/>
      <c r="H34" s="380">
        <v>2646</v>
      </c>
      <c r="I34" s="380"/>
      <c r="J34" s="380"/>
      <c r="K34" s="380">
        <v>2646</v>
      </c>
      <c r="L34" s="380"/>
      <c r="M34" s="380"/>
      <c r="N34" s="380"/>
      <c r="O34" s="380"/>
      <c r="P34" s="380"/>
      <c r="Q34" s="380"/>
      <c r="R34" s="380"/>
      <c r="S34" s="380"/>
      <c r="T34" s="381">
        <v>2646</v>
      </c>
      <c r="U34" s="381"/>
      <c r="V34" s="380"/>
      <c r="W34" s="380">
        <v>2646</v>
      </c>
      <c r="X34" s="389">
        <f t="shared" si="2"/>
        <v>2.9889999999999999</v>
      </c>
      <c r="Y34" s="389">
        <f t="shared" si="3"/>
        <v>2.2226399999999997</v>
      </c>
      <c r="Z34" s="369"/>
      <c r="AA34" s="369"/>
      <c r="AB34" s="369"/>
      <c r="AC34" s="363"/>
      <c r="AD34" s="377">
        <v>61</v>
      </c>
      <c r="AE34" s="363">
        <v>54</v>
      </c>
      <c r="AF34" s="363" t="s">
        <v>106</v>
      </c>
      <c r="AG34" s="383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107" s="6" customFormat="1" ht="24" customHeight="1">
      <c r="A35" s="378">
        <v>26</v>
      </c>
      <c r="B35" s="374">
        <v>50.6</v>
      </c>
      <c r="C35" s="375" t="s">
        <v>256</v>
      </c>
      <c r="D35" s="376" t="s">
        <v>31</v>
      </c>
      <c r="E35" s="377">
        <v>0</v>
      </c>
      <c r="F35" s="377">
        <v>0</v>
      </c>
      <c r="G35" s="377">
        <v>0</v>
      </c>
      <c r="H35" s="380"/>
      <c r="I35" s="380"/>
      <c r="J35" s="380" t="s">
        <v>107</v>
      </c>
      <c r="K35" s="380" t="s">
        <v>107</v>
      </c>
      <c r="L35" s="380"/>
      <c r="M35" s="380"/>
      <c r="N35" s="380"/>
      <c r="O35" s="380"/>
      <c r="P35" s="380"/>
      <c r="Q35" s="380"/>
      <c r="R35" s="380"/>
      <c r="S35" s="380"/>
      <c r="T35" s="381"/>
      <c r="U35" s="381"/>
      <c r="V35" s="380" t="s">
        <v>107</v>
      </c>
      <c r="W35" s="380" t="s">
        <v>107</v>
      </c>
      <c r="X35" s="389">
        <f t="shared" si="2"/>
        <v>8.3592592592592593E-2</v>
      </c>
      <c r="Y35" s="389">
        <f t="shared" si="3"/>
        <v>6.1345999999999998E-2</v>
      </c>
      <c r="Z35" s="369"/>
      <c r="AA35" s="369"/>
      <c r="AB35" s="369"/>
      <c r="AC35" s="363"/>
      <c r="AD35" s="377">
        <v>61</v>
      </c>
      <c r="AE35" s="363">
        <v>54</v>
      </c>
      <c r="AF35" s="363" t="s">
        <v>108</v>
      </c>
      <c r="AG35" s="383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107" s="6" customFormat="1" ht="21" customHeight="1">
      <c r="A36" s="378">
        <v>27</v>
      </c>
      <c r="B36" s="374" t="s">
        <v>109</v>
      </c>
      <c r="C36" s="375" t="s">
        <v>110</v>
      </c>
      <c r="D36" s="376" t="s">
        <v>31</v>
      </c>
      <c r="E36" s="377">
        <v>0</v>
      </c>
      <c r="F36" s="377">
        <v>0</v>
      </c>
      <c r="G36" s="377">
        <v>0</v>
      </c>
      <c r="H36" s="380"/>
      <c r="I36" s="380"/>
      <c r="J36" s="380" t="s">
        <v>111</v>
      </c>
      <c r="K36" s="380" t="s">
        <v>111</v>
      </c>
      <c r="L36" s="380"/>
      <c r="M36" s="380"/>
      <c r="N36" s="380"/>
      <c r="O36" s="380"/>
      <c r="P36" s="380"/>
      <c r="Q36" s="380"/>
      <c r="R36" s="380"/>
      <c r="S36" s="380"/>
      <c r="T36" s="381"/>
      <c r="U36" s="381"/>
      <c r="V36" s="380" t="s">
        <v>111</v>
      </c>
      <c r="W36" s="380" t="s">
        <v>111</v>
      </c>
      <c r="X36" s="389">
        <f t="shared" si="2"/>
        <v>0.54333333333333333</v>
      </c>
      <c r="Y36" s="389">
        <f t="shared" si="3"/>
        <v>0.40538099999999999</v>
      </c>
      <c r="Z36" s="369"/>
      <c r="AA36" s="369"/>
      <c r="AB36" s="369"/>
      <c r="AC36" s="363"/>
      <c r="AD36" s="377" t="s">
        <v>112</v>
      </c>
      <c r="AE36" s="363">
        <v>54</v>
      </c>
      <c r="AF36" s="363" t="s">
        <v>108</v>
      </c>
      <c r="AG36" s="383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107" s="6" customFormat="1" ht="21" customHeight="1">
      <c r="A37" s="378">
        <v>28</v>
      </c>
      <c r="B37" s="374" t="s">
        <v>113</v>
      </c>
      <c r="C37" s="375" t="s">
        <v>114</v>
      </c>
      <c r="D37" s="376" t="s">
        <v>31</v>
      </c>
      <c r="E37" s="377">
        <v>0</v>
      </c>
      <c r="F37" s="377">
        <v>0</v>
      </c>
      <c r="G37" s="377">
        <v>0</v>
      </c>
      <c r="H37" s="380"/>
      <c r="I37" s="380"/>
      <c r="J37" s="380" t="s">
        <v>115</v>
      </c>
      <c r="K37" s="380" t="s">
        <v>115</v>
      </c>
      <c r="L37" s="380"/>
      <c r="M37" s="380"/>
      <c r="N37" s="380"/>
      <c r="O37" s="380"/>
      <c r="P37" s="380"/>
      <c r="Q37" s="380"/>
      <c r="R37" s="380"/>
      <c r="S37" s="380"/>
      <c r="T37" s="381"/>
      <c r="U37" s="381"/>
      <c r="V37" s="380" t="s">
        <v>115</v>
      </c>
      <c r="W37" s="380" t="s">
        <v>115</v>
      </c>
      <c r="X37" s="389">
        <f t="shared" si="2"/>
        <v>0.2863846153846154</v>
      </c>
      <c r="Y37" s="389">
        <f t="shared" si="3"/>
        <v>0.18155099999999999</v>
      </c>
      <c r="Z37" s="369"/>
      <c r="AA37" s="369"/>
      <c r="AB37" s="369"/>
      <c r="AC37" s="363"/>
      <c r="AD37" s="377" t="s">
        <v>116</v>
      </c>
      <c r="AE37" s="363" t="s">
        <v>117</v>
      </c>
      <c r="AF37" s="363" t="s">
        <v>108</v>
      </c>
      <c r="AG37" s="383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107" s="6" customFormat="1" ht="18.75">
      <c r="A38" s="378"/>
      <c r="B38" s="374"/>
      <c r="C38" s="379" t="s">
        <v>35</v>
      </c>
      <c r="D38" s="376"/>
      <c r="E38" s="363"/>
      <c r="F38" s="363"/>
      <c r="G38" s="363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1"/>
      <c r="U38" s="381"/>
      <c r="V38" s="380"/>
      <c r="W38" s="380"/>
      <c r="X38" s="382">
        <f>SUM(X10:X37)</f>
        <v>38.18645700595701</v>
      </c>
      <c r="Y38" s="382">
        <f>SUM(Y10:Y37)</f>
        <v>30.126878000000001</v>
      </c>
      <c r="Z38" s="369"/>
      <c r="AA38" s="369"/>
      <c r="AB38" s="369"/>
      <c r="AC38" s="363"/>
      <c r="AD38" s="377"/>
      <c r="AE38" s="363"/>
      <c r="AF38" s="363"/>
      <c r="AG38" s="383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107" s="3" customFormat="1">
      <c r="A39" s="384"/>
      <c r="B39" s="385"/>
      <c r="C39" s="386" t="s">
        <v>96</v>
      </c>
      <c r="D39" s="375"/>
      <c r="E39" s="385"/>
      <c r="F39" s="385"/>
      <c r="G39" s="385"/>
      <c r="H39" s="387"/>
      <c r="I39" s="387"/>
      <c r="J39" s="387"/>
      <c r="K39" s="387"/>
      <c r="L39" s="380"/>
      <c r="M39" s="380"/>
      <c r="N39" s="380"/>
      <c r="O39" s="380"/>
      <c r="P39" s="380"/>
      <c r="Q39" s="380"/>
      <c r="R39" s="380"/>
      <c r="S39" s="380"/>
      <c r="T39" s="388"/>
      <c r="U39" s="388"/>
      <c r="V39" s="388"/>
      <c r="W39" s="388"/>
      <c r="X39" s="389"/>
      <c r="Y39" s="390"/>
      <c r="Z39" s="391"/>
      <c r="AA39" s="369"/>
      <c r="AB39" s="369"/>
      <c r="AC39" s="369"/>
      <c r="AD39" s="369"/>
      <c r="AE39" s="369"/>
      <c r="AF39" s="392"/>
      <c r="AG39" s="393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</row>
    <row r="40" spans="1:107" s="7" customFormat="1" ht="18.75">
      <c r="A40" s="394">
        <v>1</v>
      </c>
      <c r="B40" s="395" t="s">
        <v>81</v>
      </c>
      <c r="C40" s="375" t="s">
        <v>82</v>
      </c>
      <c r="D40" s="376" t="s">
        <v>65</v>
      </c>
      <c r="E40" s="363">
        <v>0</v>
      </c>
      <c r="F40" s="363">
        <v>0</v>
      </c>
      <c r="G40" s="363">
        <v>0</v>
      </c>
      <c r="H40" s="380"/>
      <c r="I40" s="380"/>
      <c r="J40" s="380"/>
      <c r="K40" s="380"/>
      <c r="L40" s="380"/>
      <c r="M40" s="380">
        <v>2</v>
      </c>
      <c r="N40" s="380"/>
      <c r="O40" s="380">
        <v>2</v>
      </c>
      <c r="P40" s="380"/>
      <c r="Q40" s="380"/>
      <c r="R40" s="380"/>
      <c r="S40" s="380"/>
      <c r="T40" s="381"/>
      <c r="U40" s="381">
        <v>2</v>
      </c>
      <c r="V40" s="380"/>
      <c r="W40" s="380">
        <v>2</v>
      </c>
      <c r="X40" s="389">
        <f t="shared" ref="X40:X41" si="4">SUM((W40/AE40)*AD40)/1000</f>
        <v>0.14399999999999999</v>
      </c>
      <c r="Y40" s="389">
        <f>SUM(W40*AF40)/1000</f>
        <v>6.4000000000000001E-2</v>
      </c>
      <c r="Z40" s="369"/>
      <c r="AA40" s="369"/>
      <c r="AB40" s="369"/>
      <c r="AC40" s="374">
        <v>2</v>
      </c>
      <c r="AD40" s="369">
        <v>72</v>
      </c>
      <c r="AE40" s="369">
        <v>1</v>
      </c>
      <c r="AF40" s="369">
        <v>32</v>
      </c>
      <c r="AG40" s="396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</row>
    <row r="41" spans="1:107" s="7" customFormat="1" ht="18.75">
      <c r="A41" s="394">
        <v>2</v>
      </c>
      <c r="B41" s="395" t="s">
        <v>97</v>
      </c>
      <c r="C41" s="375" t="s">
        <v>83</v>
      </c>
      <c r="D41" s="376" t="s">
        <v>65</v>
      </c>
      <c r="E41" s="363">
        <v>0</v>
      </c>
      <c r="F41" s="363">
        <v>0</v>
      </c>
      <c r="G41" s="363">
        <v>0</v>
      </c>
      <c r="H41" s="380"/>
      <c r="I41" s="380"/>
      <c r="J41" s="380"/>
      <c r="K41" s="380"/>
      <c r="L41" s="380"/>
      <c r="M41" s="380">
        <v>4</v>
      </c>
      <c r="N41" s="380"/>
      <c r="O41" s="380">
        <v>4</v>
      </c>
      <c r="P41" s="380"/>
      <c r="Q41" s="380"/>
      <c r="R41" s="380"/>
      <c r="S41" s="380"/>
      <c r="T41" s="381"/>
      <c r="U41" s="381">
        <v>4</v>
      </c>
      <c r="V41" s="380"/>
      <c r="W41" s="380">
        <v>4</v>
      </c>
      <c r="X41" s="389">
        <f t="shared" si="4"/>
        <v>0.3</v>
      </c>
      <c r="Y41" s="389">
        <f>SUM(W41*AF41)/1000</f>
        <v>0.17199999999999999</v>
      </c>
      <c r="Z41" s="369"/>
      <c r="AA41" s="369"/>
      <c r="AB41" s="369"/>
      <c r="AC41" s="374">
        <v>12</v>
      </c>
      <c r="AD41" s="369">
        <v>75</v>
      </c>
      <c r="AE41" s="369">
        <v>1</v>
      </c>
      <c r="AF41" s="369">
        <v>43</v>
      </c>
      <c r="AG41" s="396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</row>
    <row r="42" spans="1:107" s="6" customFormat="1" ht="19.5" thickBot="1">
      <c r="A42" s="468"/>
      <c r="B42" s="469"/>
      <c r="C42" s="470" t="s">
        <v>35</v>
      </c>
      <c r="D42" s="471"/>
      <c r="E42" s="472"/>
      <c r="F42" s="473"/>
      <c r="G42" s="473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4"/>
      <c r="U42" s="474"/>
      <c r="V42" s="472"/>
      <c r="W42" s="472"/>
      <c r="X42" s="475">
        <f>SUM(X40:X41)</f>
        <v>0.44399999999999995</v>
      </c>
      <c r="Y42" s="475">
        <f>SUM(Y40:Y41)</f>
        <v>0.23599999999999999</v>
      </c>
      <c r="Z42" s="476"/>
      <c r="AA42" s="476"/>
      <c r="AB42" s="476"/>
      <c r="AC42" s="469"/>
      <c r="AD42" s="476"/>
      <c r="AE42" s="476"/>
      <c r="AF42" s="476"/>
      <c r="AG42" s="477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107" ht="15.75" thickBot="1">
      <c r="A43" s="478"/>
      <c r="B43" s="479"/>
      <c r="C43" s="480" t="s">
        <v>35</v>
      </c>
      <c r="D43" s="481"/>
      <c r="E43" s="481"/>
      <c r="F43" s="481"/>
      <c r="G43" s="481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3"/>
      <c r="U43" s="483"/>
      <c r="V43" s="483"/>
      <c r="W43" s="483"/>
      <c r="X43" s="484">
        <f>SUM(X10:X42)/2</f>
        <v>38.630457005957012</v>
      </c>
      <c r="Y43" s="484">
        <f>SUM(Y10:Y42)/2</f>
        <v>30.362877999999998</v>
      </c>
      <c r="Z43" s="485"/>
      <c r="AA43" s="485"/>
      <c r="AB43" s="486"/>
      <c r="AC43" s="486"/>
      <c r="AD43" s="486"/>
      <c r="AE43" s="486"/>
      <c r="AF43" s="486"/>
      <c r="AG43" s="487"/>
    </row>
  </sheetData>
  <mergeCells count="27">
    <mergeCell ref="H1:K1"/>
    <mergeCell ref="L1:O1"/>
    <mergeCell ref="T1:Y1"/>
    <mergeCell ref="AB1:AC1"/>
    <mergeCell ref="A1:A3"/>
    <mergeCell ref="B1:B3"/>
    <mergeCell ref="C1:C3"/>
    <mergeCell ref="D1:D3"/>
    <mergeCell ref="E1:E3"/>
    <mergeCell ref="P1:S1"/>
    <mergeCell ref="P2:S2"/>
    <mergeCell ref="AF1:AF3"/>
    <mergeCell ref="AG1:AG3"/>
    <mergeCell ref="F1:F3"/>
    <mergeCell ref="G1:G3"/>
    <mergeCell ref="X2:X3"/>
    <mergeCell ref="Y2:Y3"/>
    <mergeCell ref="Z1:Z3"/>
    <mergeCell ref="AD1:AE1"/>
    <mergeCell ref="H2:K2"/>
    <mergeCell ref="L2:O2"/>
    <mergeCell ref="T2:W2"/>
    <mergeCell ref="AA1:AA3"/>
    <mergeCell ref="AB2:AB3"/>
    <mergeCell ref="AC2:AC3"/>
    <mergeCell ref="AD2:AD3"/>
    <mergeCell ref="AE2:AE3"/>
  </mergeCells>
  <dataValidations count="1">
    <dataValidation type="textLength" allowBlank="1" showInputMessage="1" showErrorMessage="1" sqref="C26 C16:C21">
      <formula1>1</formula1>
      <formula2>255</formula2>
    </dataValidation>
  </dataValidations>
  <printOptions horizontalCentered="1"/>
  <pageMargins left="0.31496062992125984" right="0.31496062992125984" top="1.1417322834645669" bottom="0.55118110236220474" header="0.31496062992125984" footer="0.31496062992125984"/>
  <pageSetup paperSize="9" scale="95" firstPageNumber="23" pageOrder="overThenDown" orientation="landscape" useFirstPageNumber="1" r:id="rId1"/>
  <headerFooter>
    <oddFooter>&amp;L&amp;A&amp;CСписък 4 излишни ОБВВПИ към 01.01.2024 г.&amp;R&amp;P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Y27"/>
  <sheetViews>
    <sheetView view="pageBreakPreview" zoomScaleNormal="100" zoomScaleSheetLayoutView="100" workbookViewId="0">
      <selection activeCell="C16" sqref="C16"/>
    </sheetView>
  </sheetViews>
  <sheetFormatPr defaultRowHeight="12.75"/>
  <cols>
    <col min="1" max="1" width="6.140625" style="64" customWidth="1"/>
    <col min="2" max="2" width="9.140625" style="64"/>
    <col min="3" max="3" width="52.5703125" style="64" customWidth="1"/>
    <col min="4" max="4" width="5.7109375" style="64" customWidth="1"/>
    <col min="5" max="6" width="5.140625" style="64" customWidth="1"/>
    <col min="7" max="7" width="5.85546875" style="64" customWidth="1"/>
    <col min="8" max="11" width="7.140625" style="64" customWidth="1"/>
    <col min="12" max="14" width="8.28515625" style="64" customWidth="1"/>
    <col min="15" max="15" width="9.140625" style="64"/>
    <col min="16" max="17" width="9.140625" style="162"/>
    <col min="18" max="16384" width="9.140625" style="64"/>
  </cols>
  <sheetData>
    <row r="1" spans="1:25" ht="15.75" customHeight="1">
      <c r="A1" s="557" t="s">
        <v>2</v>
      </c>
      <c r="B1" s="560" t="s">
        <v>203</v>
      </c>
      <c r="C1" s="178"/>
      <c r="D1" s="554" t="s">
        <v>3</v>
      </c>
      <c r="E1" s="554" t="s">
        <v>4</v>
      </c>
      <c r="F1" s="554" t="s">
        <v>5</v>
      </c>
      <c r="G1" s="554" t="s">
        <v>6</v>
      </c>
      <c r="H1" s="563" t="s">
        <v>84</v>
      </c>
      <c r="I1" s="564"/>
      <c r="J1" s="564"/>
      <c r="K1" s="565"/>
      <c r="L1" s="179" t="s">
        <v>7</v>
      </c>
      <c r="M1" s="180"/>
      <c r="N1" s="180"/>
      <c r="O1" s="180"/>
      <c r="P1" s="181"/>
      <c r="Q1" s="182"/>
      <c r="R1" s="566" t="s">
        <v>8</v>
      </c>
      <c r="S1" s="569" t="s">
        <v>9</v>
      </c>
      <c r="T1" s="183" t="s">
        <v>10</v>
      </c>
      <c r="U1" s="184"/>
      <c r="V1" s="183" t="s">
        <v>11</v>
      </c>
      <c r="W1" s="185"/>
      <c r="X1" s="573" t="s">
        <v>12</v>
      </c>
      <c r="Y1" s="577" t="s">
        <v>13</v>
      </c>
    </row>
    <row r="2" spans="1:25">
      <c r="A2" s="558"/>
      <c r="B2" s="561"/>
      <c r="C2" s="112"/>
      <c r="D2" s="555"/>
      <c r="E2" s="555"/>
      <c r="F2" s="555"/>
      <c r="G2" s="555"/>
      <c r="H2" s="113"/>
      <c r="I2" s="114"/>
      <c r="J2" s="114"/>
      <c r="K2" s="115"/>
      <c r="L2" s="116"/>
      <c r="M2" s="117"/>
      <c r="N2" s="117"/>
      <c r="O2" s="117"/>
      <c r="P2" s="118"/>
      <c r="Q2" s="119"/>
      <c r="R2" s="567"/>
      <c r="S2" s="570"/>
      <c r="T2" s="120" t="s">
        <v>14</v>
      </c>
      <c r="U2" s="121"/>
      <c r="V2" s="120" t="s">
        <v>15</v>
      </c>
      <c r="W2" s="122"/>
      <c r="X2" s="574"/>
      <c r="Y2" s="578"/>
    </row>
    <row r="3" spans="1:25">
      <c r="A3" s="558"/>
      <c r="B3" s="561"/>
      <c r="C3" s="112"/>
      <c r="D3" s="555"/>
      <c r="E3" s="555"/>
      <c r="F3" s="555"/>
      <c r="G3" s="555"/>
      <c r="H3" s="123" t="s">
        <v>14</v>
      </c>
      <c r="I3" s="124"/>
      <c r="J3" s="124"/>
      <c r="K3" s="125"/>
      <c r="L3" s="123" t="s">
        <v>14</v>
      </c>
      <c r="M3" s="124"/>
      <c r="N3" s="124"/>
      <c r="O3" s="124"/>
      <c r="P3" s="126"/>
      <c r="Q3" s="127"/>
      <c r="R3" s="567"/>
      <c r="S3" s="571"/>
      <c r="T3" s="580" t="s">
        <v>18</v>
      </c>
      <c r="U3" s="583" t="s">
        <v>19</v>
      </c>
      <c r="V3" s="584" t="s">
        <v>20</v>
      </c>
      <c r="W3" s="580" t="s">
        <v>21</v>
      </c>
      <c r="X3" s="575"/>
      <c r="Y3" s="578"/>
    </row>
    <row r="4" spans="1:25">
      <c r="A4" s="558"/>
      <c r="B4" s="561"/>
      <c r="C4" s="112" t="s">
        <v>85</v>
      </c>
      <c r="D4" s="555"/>
      <c r="E4" s="555"/>
      <c r="F4" s="555"/>
      <c r="G4" s="555"/>
      <c r="H4" s="123" t="s">
        <v>86</v>
      </c>
      <c r="I4" s="124"/>
      <c r="J4" s="124"/>
      <c r="K4" s="125"/>
      <c r="L4" s="123" t="s">
        <v>86</v>
      </c>
      <c r="M4" s="124"/>
      <c r="N4" s="124"/>
      <c r="O4" s="124"/>
      <c r="P4" s="128" t="s">
        <v>87</v>
      </c>
      <c r="Q4" s="129" t="s">
        <v>88</v>
      </c>
      <c r="R4" s="567"/>
      <c r="S4" s="571"/>
      <c r="T4" s="581"/>
      <c r="U4" s="581"/>
      <c r="V4" s="581"/>
      <c r="W4" s="581"/>
      <c r="X4" s="575"/>
      <c r="Y4" s="578"/>
    </row>
    <row r="5" spans="1:25">
      <c r="A5" s="558"/>
      <c r="B5" s="561"/>
      <c r="C5" s="112"/>
      <c r="D5" s="555"/>
      <c r="E5" s="555"/>
      <c r="F5" s="555"/>
      <c r="G5" s="555"/>
      <c r="H5" s="130"/>
      <c r="I5" s="131"/>
      <c r="J5" s="132"/>
      <c r="K5" s="131"/>
      <c r="L5" s="130"/>
      <c r="M5" s="131"/>
      <c r="N5" s="132"/>
      <c r="O5" s="130"/>
      <c r="P5" s="128" t="s">
        <v>89</v>
      </c>
      <c r="Q5" s="129" t="s">
        <v>89</v>
      </c>
      <c r="R5" s="567"/>
      <c r="S5" s="571"/>
      <c r="T5" s="581"/>
      <c r="U5" s="581"/>
      <c r="V5" s="581"/>
      <c r="W5" s="581"/>
      <c r="X5" s="575"/>
      <c r="Y5" s="578"/>
    </row>
    <row r="6" spans="1:25" ht="23.25" customHeight="1">
      <c r="A6" s="558"/>
      <c r="B6" s="561"/>
      <c r="C6" s="112"/>
      <c r="D6" s="555"/>
      <c r="E6" s="555"/>
      <c r="F6" s="555"/>
      <c r="G6" s="555"/>
      <c r="H6" s="133" t="s">
        <v>22</v>
      </c>
      <c r="I6" s="134" t="s">
        <v>23</v>
      </c>
      <c r="J6" s="135" t="s">
        <v>24</v>
      </c>
      <c r="K6" s="134" t="s">
        <v>25</v>
      </c>
      <c r="L6" s="133" t="s">
        <v>22</v>
      </c>
      <c r="M6" s="134" t="s">
        <v>23</v>
      </c>
      <c r="N6" s="135" t="s">
        <v>24</v>
      </c>
      <c r="O6" s="133" t="s">
        <v>25</v>
      </c>
      <c r="P6" s="128" t="s">
        <v>90</v>
      </c>
      <c r="Q6" s="129" t="s">
        <v>90</v>
      </c>
      <c r="R6" s="567"/>
      <c r="S6" s="571"/>
      <c r="T6" s="581"/>
      <c r="U6" s="581"/>
      <c r="V6" s="581"/>
      <c r="W6" s="581"/>
      <c r="X6" s="575"/>
      <c r="Y6" s="578"/>
    </row>
    <row r="7" spans="1:25" ht="13.5" thickBot="1">
      <c r="A7" s="559"/>
      <c r="B7" s="562"/>
      <c r="C7" s="198"/>
      <c r="D7" s="556"/>
      <c r="E7" s="556"/>
      <c r="F7" s="556"/>
      <c r="G7" s="556"/>
      <c r="H7" s="199"/>
      <c r="I7" s="200"/>
      <c r="J7" s="201"/>
      <c r="K7" s="200"/>
      <c r="L7" s="199"/>
      <c r="M7" s="200"/>
      <c r="N7" s="201"/>
      <c r="O7" s="199"/>
      <c r="P7" s="202"/>
      <c r="Q7" s="203"/>
      <c r="R7" s="568"/>
      <c r="S7" s="572"/>
      <c r="T7" s="582"/>
      <c r="U7" s="582"/>
      <c r="V7" s="582"/>
      <c r="W7" s="582"/>
      <c r="X7" s="576"/>
      <c r="Y7" s="579"/>
    </row>
    <row r="8" spans="1:25" ht="13.5" thickBot="1">
      <c r="A8" s="205">
        <v>1</v>
      </c>
      <c r="B8" s="206">
        <v>2</v>
      </c>
      <c r="C8" s="206">
        <v>3</v>
      </c>
      <c r="D8" s="206">
        <v>4</v>
      </c>
      <c r="E8" s="206">
        <v>5</v>
      </c>
      <c r="F8" s="206">
        <v>6</v>
      </c>
      <c r="G8" s="206">
        <v>7</v>
      </c>
      <c r="H8" s="206">
        <v>8</v>
      </c>
      <c r="I8" s="206">
        <v>9</v>
      </c>
      <c r="J8" s="206">
        <v>10</v>
      </c>
      <c r="K8" s="206">
        <v>11</v>
      </c>
      <c r="L8" s="206">
        <v>12</v>
      </c>
      <c r="M8" s="206">
        <v>13</v>
      </c>
      <c r="N8" s="206">
        <v>14</v>
      </c>
      <c r="O8" s="206">
        <v>15</v>
      </c>
      <c r="P8" s="207">
        <v>16</v>
      </c>
      <c r="Q8" s="207">
        <v>17</v>
      </c>
      <c r="R8" s="206">
        <v>18</v>
      </c>
      <c r="S8" s="206">
        <v>19</v>
      </c>
      <c r="T8" s="206">
        <v>20</v>
      </c>
      <c r="U8" s="206">
        <v>21</v>
      </c>
      <c r="V8" s="206">
        <v>22</v>
      </c>
      <c r="W8" s="206">
        <v>23</v>
      </c>
      <c r="X8" s="206">
        <v>24</v>
      </c>
      <c r="Y8" s="208">
        <v>25</v>
      </c>
    </row>
    <row r="9" spans="1:25">
      <c r="A9" s="194"/>
      <c r="B9" s="195"/>
      <c r="C9" s="204" t="s">
        <v>26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6"/>
      <c r="Q9" s="196"/>
      <c r="R9" s="195"/>
      <c r="S9" s="195"/>
      <c r="T9" s="195"/>
      <c r="U9" s="195"/>
      <c r="V9" s="195"/>
      <c r="W9" s="195"/>
      <c r="X9" s="195"/>
      <c r="Y9" s="197"/>
    </row>
    <row r="10" spans="1:25" ht="19.5" customHeight="1">
      <c r="A10" s="186"/>
      <c r="B10" s="136"/>
      <c r="C10" s="137" t="s">
        <v>202</v>
      </c>
      <c r="D10" s="136"/>
      <c r="E10" s="136"/>
      <c r="F10" s="136"/>
      <c r="G10" s="136"/>
      <c r="H10" s="138"/>
      <c r="I10" s="138"/>
      <c r="J10" s="138"/>
      <c r="K10" s="138"/>
      <c r="L10" s="138"/>
      <c r="M10" s="138"/>
      <c r="N10" s="138"/>
      <c r="O10" s="139"/>
      <c r="P10" s="140"/>
      <c r="Q10" s="140"/>
      <c r="R10" s="136"/>
      <c r="S10" s="141"/>
      <c r="T10" s="141"/>
      <c r="U10" s="141"/>
      <c r="V10" s="142"/>
      <c r="W10" s="141"/>
      <c r="X10" s="141"/>
      <c r="Y10" s="187"/>
    </row>
    <row r="11" spans="1:25" s="177" customFormat="1" ht="15.75" customHeight="1">
      <c r="A11" s="188"/>
      <c r="B11" s="163"/>
      <c r="C11" s="164" t="s">
        <v>91</v>
      </c>
      <c r="D11" s="165"/>
      <c r="E11" s="166"/>
      <c r="F11" s="167"/>
      <c r="G11" s="167"/>
      <c r="H11" s="168"/>
      <c r="I11" s="168"/>
      <c r="J11" s="168"/>
      <c r="K11" s="169"/>
      <c r="L11" s="170"/>
      <c r="M11" s="170"/>
      <c r="N11" s="170"/>
      <c r="O11" s="171"/>
      <c r="P11" s="172"/>
      <c r="Q11" s="172"/>
      <c r="R11" s="173"/>
      <c r="S11" s="174"/>
      <c r="T11" s="175"/>
      <c r="U11" s="175"/>
      <c r="V11" s="175"/>
      <c r="W11" s="175"/>
      <c r="X11" s="176"/>
      <c r="Y11" s="189"/>
    </row>
    <row r="12" spans="1:25" ht="19.5" customHeight="1">
      <c r="A12" s="190"/>
      <c r="B12" s="143"/>
      <c r="C12" s="144" t="s">
        <v>92</v>
      </c>
      <c r="D12" s="145"/>
      <c r="E12" s="146"/>
      <c r="F12" s="147"/>
      <c r="G12" s="147"/>
      <c r="H12" s="148"/>
      <c r="I12" s="148"/>
      <c r="J12" s="148"/>
      <c r="K12" s="149"/>
      <c r="L12" s="138"/>
      <c r="M12" s="138"/>
      <c r="N12" s="138"/>
      <c r="O12" s="139"/>
      <c r="P12" s="150"/>
      <c r="Q12" s="150"/>
      <c r="R12" s="151"/>
      <c r="S12" s="152"/>
      <c r="T12" s="153"/>
      <c r="U12" s="153"/>
      <c r="V12" s="153"/>
      <c r="W12" s="153"/>
      <c r="X12" s="154"/>
      <c r="Y12" s="191"/>
    </row>
    <row r="13" spans="1:25" s="161" customFormat="1" ht="19.5" customHeight="1">
      <c r="A13" s="192">
        <v>1</v>
      </c>
      <c r="B13" s="155"/>
      <c r="C13" s="156" t="s">
        <v>206</v>
      </c>
      <c r="D13" s="155" t="s">
        <v>145</v>
      </c>
      <c r="E13" s="157">
        <v>1</v>
      </c>
      <c r="F13" s="158">
        <v>76</v>
      </c>
      <c r="G13" s="158">
        <v>46</v>
      </c>
      <c r="H13" s="148">
        <v>200</v>
      </c>
      <c r="I13" s="148"/>
      <c r="J13" s="148"/>
      <c r="K13" s="148">
        <v>200</v>
      </c>
      <c r="L13" s="148">
        <v>200</v>
      </c>
      <c r="M13" s="148"/>
      <c r="N13" s="148"/>
      <c r="O13" s="148">
        <v>200</v>
      </c>
      <c r="P13" s="160">
        <v>2.4</v>
      </c>
      <c r="Q13" s="160">
        <v>2</v>
      </c>
      <c r="R13" s="159"/>
      <c r="S13" s="159"/>
      <c r="T13" s="159"/>
      <c r="U13" s="159"/>
      <c r="V13" s="159"/>
      <c r="W13" s="159"/>
      <c r="X13" s="159"/>
      <c r="Y13" s="193"/>
    </row>
    <row r="14" spans="1:25" s="161" customFormat="1" ht="19.5" customHeight="1">
      <c r="A14" s="192">
        <v>2</v>
      </c>
      <c r="B14" s="155"/>
      <c r="C14" s="156" t="s">
        <v>206</v>
      </c>
      <c r="D14" s="155" t="s">
        <v>145</v>
      </c>
      <c r="E14" s="157">
        <v>1</v>
      </c>
      <c r="F14" s="158">
        <v>77</v>
      </c>
      <c r="G14" s="158">
        <v>46</v>
      </c>
      <c r="H14" s="148">
        <v>200</v>
      </c>
      <c r="I14" s="148"/>
      <c r="J14" s="148"/>
      <c r="K14" s="148">
        <v>200</v>
      </c>
      <c r="L14" s="148">
        <v>200</v>
      </c>
      <c r="M14" s="148"/>
      <c r="N14" s="148"/>
      <c r="O14" s="148">
        <v>200</v>
      </c>
      <c r="P14" s="160">
        <v>2.4</v>
      </c>
      <c r="Q14" s="160">
        <v>2</v>
      </c>
      <c r="R14" s="159"/>
      <c r="S14" s="159"/>
      <c r="T14" s="159"/>
      <c r="U14" s="159"/>
      <c r="V14" s="159"/>
      <c r="W14" s="159"/>
      <c r="X14" s="159"/>
      <c r="Y14" s="193"/>
    </row>
    <row r="15" spans="1:25" s="161" customFormat="1" ht="19.5" customHeight="1">
      <c r="A15" s="192">
        <v>3</v>
      </c>
      <c r="B15" s="155"/>
      <c r="C15" s="156" t="s">
        <v>206</v>
      </c>
      <c r="D15" s="155" t="s">
        <v>145</v>
      </c>
      <c r="E15" s="157">
        <v>3</v>
      </c>
      <c r="F15" s="158">
        <v>77</v>
      </c>
      <c r="G15" s="158">
        <v>46</v>
      </c>
      <c r="H15" s="148">
        <v>400</v>
      </c>
      <c r="I15" s="148"/>
      <c r="J15" s="148"/>
      <c r="K15" s="148">
        <v>400</v>
      </c>
      <c r="L15" s="148">
        <v>400</v>
      </c>
      <c r="M15" s="148"/>
      <c r="N15" s="148"/>
      <c r="O15" s="148">
        <v>400</v>
      </c>
      <c r="P15" s="160">
        <v>4.8</v>
      </c>
      <c r="Q15" s="160">
        <v>4</v>
      </c>
      <c r="R15" s="159"/>
      <c r="S15" s="159"/>
      <c r="T15" s="159"/>
      <c r="U15" s="159"/>
      <c r="V15" s="159"/>
      <c r="W15" s="159"/>
      <c r="X15" s="159"/>
      <c r="Y15" s="193"/>
    </row>
    <row r="16" spans="1:25" s="161" customFormat="1" ht="19.5" customHeight="1">
      <c r="A16" s="192">
        <v>4</v>
      </c>
      <c r="B16" s="155"/>
      <c r="C16" s="156" t="s">
        <v>206</v>
      </c>
      <c r="D16" s="155" t="s">
        <v>145</v>
      </c>
      <c r="E16" s="157">
        <v>3</v>
      </c>
      <c r="F16" s="158">
        <v>78</v>
      </c>
      <c r="G16" s="158">
        <v>46</v>
      </c>
      <c r="H16" s="148">
        <v>200</v>
      </c>
      <c r="I16" s="148"/>
      <c r="J16" s="148"/>
      <c r="K16" s="148">
        <v>200</v>
      </c>
      <c r="L16" s="148">
        <v>200</v>
      </c>
      <c r="M16" s="148"/>
      <c r="N16" s="148"/>
      <c r="O16" s="148">
        <v>200</v>
      </c>
      <c r="P16" s="160">
        <v>2.4</v>
      </c>
      <c r="Q16" s="160">
        <v>2</v>
      </c>
      <c r="R16" s="159"/>
      <c r="S16" s="159"/>
      <c r="T16" s="159"/>
      <c r="U16" s="159"/>
      <c r="V16" s="159"/>
      <c r="W16" s="159"/>
      <c r="X16" s="159"/>
      <c r="Y16" s="193"/>
    </row>
    <row r="17" spans="1:25" s="161" customFormat="1" ht="19.5" customHeight="1">
      <c r="A17" s="192">
        <v>5</v>
      </c>
      <c r="B17" s="155"/>
      <c r="C17" s="156" t="s">
        <v>206</v>
      </c>
      <c r="D17" s="155" t="s">
        <v>145</v>
      </c>
      <c r="E17" s="157">
        <v>2</v>
      </c>
      <c r="F17" s="158">
        <v>79</v>
      </c>
      <c r="G17" s="158">
        <v>46</v>
      </c>
      <c r="H17" s="148">
        <v>400</v>
      </c>
      <c r="I17" s="148"/>
      <c r="J17" s="148"/>
      <c r="K17" s="148">
        <v>400</v>
      </c>
      <c r="L17" s="148">
        <v>400</v>
      </c>
      <c r="M17" s="148"/>
      <c r="N17" s="148"/>
      <c r="O17" s="148">
        <v>400</v>
      </c>
      <c r="P17" s="160">
        <v>4.8</v>
      </c>
      <c r="Q17" s="160">
        <v>4</v>
      </c>
      <c r="R17" s="159"/>
      <c r="S17" s="159"/>
      <c r="T17" s="159"/>
      <c r="U17" s="159"/>
      <c r="V17" s="159"/>
      <c r="W17" s="159"/>
      <c r="X17" s="159"/>
      <c r="Y17" s="193"/>
    </row>
    <row r="18" spans="1:25" s="161" customFormat="1" ht="19.5" customHeight="1">
      <c r="A18" s="192">
        <v>6</v>
      </c>
      <c r="B18" s="155"/>
      <c r="C18" s="156" t="s">
        <v>206</v>
      </c>
      <c r="D18" s="155" t="s">
        <v>145</v>
      </c>
      <c r="E18" s="157">
        <v>1</v>
      </c>
      <c r="F18" s="158">
        <v>81</v>
      </c>
      <c r="G18" s="158">
        <v>46</v>
      </c>
      <c r="H18" s="492">
        <v>1200</v>
      </c>
      <c r="I18" s="148"/>
      <c r="J18" s="148"/>
      <c r="K18" s="492">
        <v>1200</v>
      </c>
      <c r="L18" s="492">
        <v>1200</v>
      </c>
      <c r="M18" s="148"/>
      <c r="N18" s="148"/>
      <c r="O18" s="492">
        <v>1200</v>
      </c>
      <c r="P18" s="160">
        <v>14.4</v>
      </c>
      <c r="Q18" s="160">
        <v>12</v>
      </c>
      <c r="R18" s="159"/>
      <c r="S18" s="159"/>
      <c r="T18" s="159"/>
      <c r="U18" s="159"/>
      <c r="V18" s="159"/>
      <c r="W18" s="159"/>
      <c r="X18" s="159"/>
      <c r="Y18" s="193"/>
    </row>
    <row r="19" spans="1:25" s="161" customFormat="1" ht="19.5" customHeight="1">
      <c r="A19" s="192">
        <v>7</v>
      </c>
      <c r="B19" s="155"/>
      <c r="C19" s="156" t="s">
        <v>206</v>
      </c>
      <c r="D19" s="155" t="s">
        <v>145</v>
      </c>
      <c r="E19" s="157">
        <v>1</v>
      </c>
      <c r="F19" s="158">
        <v>82</v>
      </c>
      <c r="G19" s="158">
        <v>46</v>
      </c>
      <c r="H19" s="492">
        <v>1000</v>
      </c>
      <c r="I19" s="148"/>
      <c r="J19" s="148"/>
      <c r="K19" s="492">
        <v>1000</v>
      </c>
      <c r="L19" s="492">
        <v>1000</v>
      </c>
      <c r="M19" s="148"/>
      <c r="N19" s="148"/>
      <c r="O19" s="492">
        <v>1000</v>
      </c>
      <c r="P19" s="160">
        <v>12</v>
      </c>
      <c r="Q19" s="160">
        <v>10</v>
      </c>
      <c r="R19" s="159"/>
      <c r="S19" s="159"/>
      <c r="T19" s="159"/>
      <c r="U19" s="159"/>
      <c r="V19" s="159"/>
      <c r="W19" s="159"/>
      <c r="X19" s="159"/>
      <c r="Y19" s="193"/>
    </row>
    <row r="20" spans="1:25" s="161" customFormat="1" ht="19.5" customHeight="1">
      <c r="A20" s="192">
        <v>8</v>
      </c>
      <c r="B20" s="155"/>
      <c r="C20" s="156" t="s">
        <v>206</v>
      </c>
      <c r="D20" s="155" t="s">
        <v>145</v>
      </c>
      <c r="E20" s="157">
        <v>1</v>
      </c>
      <c r="F20" s="158">
        <v>83</v>
      </c>
      <c r="G20" s="158">
        <v>46</v>
      </c>
      <c r="H20" s="492">
        <v>400</v>
      </c>
      <c r="I20" s="148"/>
      <c r="J20" s="148"/>
      <c r="K20" s="492">
        <v>400</v>
      </c>
      <c r="L20" s="492">
        <v>400</v>
      </c>
      <c r="M20" s="148"/>
      <c r="N20" s="148"/>
      <c r="O20" s="492">
        <v>400</v>
      </c>
      <c r="P20" s="160">
        <v>4.8</v>
      </c>
      <c r="Q20" s="160">
        <v>4</v>
      </c>
      <c r="R20" s="159"/>
      <c r="S20" s="159"/>
      <c r="T20" s="159"/>
      <c r="U20" s="159"/>
      <c r="V20" s="159"/>
      <c r="W20" s="159"/>
      <c r="X20" s="159"/>
      <c r="Y20" s="193"/>
    </row>
    <row r="21" spans="1:25" s="161" customFormat="1" ht="19.5" customHeight="1">
      <c r="A21" s="192">
        <v>9</v>
      </c>
      <c r="B21" s="155"/>
      <c r="C21" s="156" t="s">
        <v>206</v>
      </c>
      <c r="D21" s="155" t="s">
        <v>145</v>
      </c>
      <c r="E21" s="157">
        <v>1</v>
      </c>
      <c r="F21" s="158">
        <v>84</v>
      </c>
      <c r="G21" s="158">
        <v>46</v>
      </c>
      <c r="H21" s="492">
        <v>200</v>
      </c>
      <c r="I21" s="148"/>
      <c r="J21" s="148"/>
      <c r="K21" s="492">
        <v>200</v>
      </c>
      <c r="L21" s="492">
        <v>200</v>
      </c>
      <c r="M21" s="148"/>
      <c r="N21" s="148"/>
      <c r="O21" s="492">
        <v>200</v>
      </c>
      <c r="P21" s="160">
        <v>2.4</v>
      </c>
      <c r="Q21" s="160">
        <v>2</v>
      </c>
      <c r="R21" s="159"/>
      <c r="S21" s="159"/>
      <c r="T21" s="159"/>
      <c r="U21" s="159"/>
      <c r="V21" s="159"/>
      <c r="W21" s="159"/>
      <c r="X21" s="159"/>
      <c r="Y21" s="193"/>
    </row>
    <row r="22" spans="1:25" s="161" customFormat="1" ht="19.5" customHeight="1">
      <c r="A22" s="192">
        <v>10</v>
      </c>
      <c r="B22" s="155"/>
      <c r="C22" s="156" t="s">
        <v>206</v>
      </c>
      <c r="D22" s="155" t="s">
        <v>145</v>
      </c>
      <c r="E22" s="157">
        <v>1</v>
      </c>
      <c r="F22" s="158">
        <v>85</v>
      </c>
      <c r="G22" s="158">
        <v>46</v>
      </c>
      <c r="H22" s="492">
        <v>800</v>
      </c>
      <c r="I22" s="148"/>
      <c r="J22" s="148"/>
      <c r="K22" s="492">
        <v>800</v>
      </c>
      <c r="L22" s="492">
        <v>800</v>
      </c>
      <c r="M22" s="148"/>
      <c r="N22" s="148"/>
      <c r="O22" s="492">
        <v>800</v>
      </c>
      <c r="P22" s="160">
        <v>9.6</v>
      </c>
      <c r="Q22" s="160">
        <v>8</v>
      </c>
      <c r="R22" s="159"/>
      <c r="S22" s="159"/>
      <c r="T22" s="159"/>
      <c r="U22" s="159"/>
      <c r="V22" s="159"/>
      <c r="W22" s="159"/>
      <c r="X22" s="159"/>
      <c r="Y22" s="193"/>
    </row>
    <row r="23" spans="1:25" s="161" customFormat="1" ht="19.5" customHeight="1">
      <c r="A23" s="192">
        <v>11</v>
      </c>
      <c r="B23" s="155"/>
      <c r="C23" s="156" t="s">
        <v>206</v>
      </c>
      <c r="D23" s="155" t="s">
        <v>145</v>
      </c>
      <c r="E23" s="157">
        <v>1</v>
      </c>
      <c r="F23" s="158">
        <v>86</v>
      </c>
      <c r="G23" s="158">
        <v>46</v>
      </c>
      <c r="H23" s="492">
        <v>400</v>
      </c>
      <c r="I23" s="148"/>
      <c r="J23" s="148"/>
      <c r="K23" s="492">
        <v>400</v>
      </c>
      <c r="L23" s="492">
        <v>400</v>
      </c>
      <c r="M23" s="148"/>
      <c r="N23" s="148"/>
      <c r="O23" s="492">
        <v>400</v>
      </c>
      <c r="P23" s="160">
        <v>4.8</v>
      </c>
      <c r="Q23" s="160">
        <v>4</v>
      </c>
      <c r="R23" s="159"/>
      <c r="S23" s="159"/>
      <c r="T23" s="159"/>
      <c r="U23" s="159"/>
      <c r="V23" s="159"/>
      <c r="W23" s="159"/>
      <c r="X23" s="159"/>
      <c r="Y23" s="193"/>
    </row>
    <row r="24" spans="1:25" s="161" customFormat="1" ht="19.5" customHeight="1" thickBot="1">
      <c r="A24" s="446">
        <v>12</v>
      </c>
      <c r="B24" s="447"/>
      <c r="C24" s="488" t="s">
        <v>206</v>
      </c>
      <c r="D24" s="447" t="s">
        <v>145</v>
      </c>
      <c r="E24" s="489" t="s">
        <v>28</v>
      </c>
      <c r="F24" s="489" t="s">
        <v>32</v>
      </c>
      <c r="G24" s="489" t="s">
        <v>207</v>
      </c>
      <c r="H24" s="493">
        <v>1000</v>
      </c>
      <c r="I24" s="451"/>
      <c r="J24" s="451"/>
      <c r="K24" s="493">
        <v>1000</v>
      </c>
      <c r="L24" s="493">
        <v>1000</v>
      </c>
      <c r="M24" s="451"/>
      <c r="N24" s="451"/>
      <c r="O24" s="493">
        <v>1000</v>
      </c>
      <c r="P24" s="490">
        <v>12</v>
      </c>
      <c r="Q24" s="490">
        <v>10</v>
      </c>
      <c r="R24" s="454"/>
      <c r="S24" s="454"/>
      <c r="T24" s="454"/>
      <c r="U24" s="454"/>
      <c r="V24" s="454"/>
      <c r="W24" s="454"/>
      <c r="X24" s="454"/>
      <c r="Y24" s="456"/>
    </row>
    <row r="25" spans="1:25" s="161" customFormat="1" ht="19.5" customHeight="1" thickBot="1">
      <c r="A25" s="457"/>
      <c r="B25" s="458"/>
      <c r="C25" s="459" t="s">
        <v>35</v>
      </c>
      <c r="D25" s="458"/>
      <c r="E25" s="460"/>
      <c r="F25" s="460"/>
      <c r="G25" s="460"/>
      <c r="H25" s="496">
        <f>SUM(H13:H24)</f>
        <v>6400</v>
      </c>
      <c r="I25" s="494"/>
      <c r="J25" s="494"/>
      <c r="K25" s="497">
        <f>SUM(K13:K24)</f>
        <v>6400</v>
      </c>
      <c r="L25" s="497">
        <f>SUM(L13:L24)</f>
        <v>6400</v>
      </c>
      <c r="M25" s="494"/>
      <c r="N25" s="494"/>
      <c r="O25" s="497">
        <f>SUM(O13:O24)</f>
        <v>6400</v>
      </c>
      <c r="P25" s="491">
        <f>SUM(P13:P24)</f>
        <v>76.8</v>
      </c>
      <c r="Q25" s="491">
        <f>SUM(Q13:Q24)</f>
        <v>64</v>
      </c>
      <c r="R25" s="462"/>
      <c r="S25" s="462"/>
      <c r="T25" s="462"/>
      <c r="U25" s="462"/>
      <c r="V25" s="462"/>
      <c r="W25" s="462"/>
      <c r="X25" s="462"/>
      <c r="Y25" s="467"/>
    </row>
    <row r="26" spans="1:25" s="161" customFormat="1" ht="19.5" customHeight="1" thickBot="1">
      <c r="A26" s="457"/>
      <c r="B26" s="458"/>
      <c r="C26" s="459" t="s">
        <v>35</v>
      </c>
      <c r="D26" s="459"/>
      <c r="E26" s="460"/>
      <c r="F26" s="460"/>
      <c r="G26" s="460"/>
      <c r="H26" s="461"/>
      <c r="I26" s="462"/>
      <c r="J26" s="462"/>
      <c r="K26" s="463"/>
      <c r="L26" s="497">
        <f>SUM(L25)</f>
        <v>6400</v>
      </c>
      <c r="M26" s="462"/>
      <c r="N26" s="462"/>
      <c r="O26" s="495">
        <f>SUM(O13:O24)</f>
        <v>6400</v>
      </c>
      <c r="P26" s="491">
        <f>SUM(P13:P24)</f>
        <v>76.8</v>
      </c>
      <c r="Q26" s="491">
        <f>SUM(Q13:Q24)</f>
        <v>64</v>
      </c>
      <c r="R26" s="462"/>
      <c r="S26" s="462"/>
      <c r="T26" s="462"/>
      <c r="U26" s="462"/>
      <c r="V26" s="462"/>
      <c r="W26" s="462"/>
      <c r="X26" s="466"/>
      <c r="Y26" s="467"/>
    </row>
    <row r="27" spans="1:25" ht="19.5" customHeight="1"/>
  </sheetData>
  <mergeCells count="15">
    <mergeCell ref="X1:X7"/>
    <mergeCell ref="Y1:Y7"/>
    <mergeCell ref="T3:T7"/>
    <mergeCell ref="U3:U7"/>
    <mergeCell ref="V3:V7"/>
    <mergeCell ref="W3:W7"/>
    <mergeCell ref="H1:K1"/>
    <mergeCell ref="R1:R7"/>
    <mergeCell ref="S1:S7"/>
    <mergeCell ref="A1:A7"/>
    <mergeCell ref="D1:D7"/>
    <mergeCell ref="E1:E7"/>
    <mergeCell ref="F1:F7"/>
    <mergeCell ref="G1:G7"/>
    <mergeCell ref="B1:B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80" firstPageNumber="32" pageOrder="overThenDown" orientation="landscape" useFirstPageNumber="1" r:id="rId1"/>
  <headerFooter alignWithMargins="0">
    <oddFooter>&amp;L&amp;A&amp;CСписък 4 излишни ОБВВПИ към 01.01.2024 г.&amp;R&amp;P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view="pageBreakPreview" zoomScaleNormal="100" zoomScaleSheetLayoutView="100" workbookViewId="0">
      <selection activeCell="K24" sqref="K24"/>
    </sheetView>
  </sheetViews>
  <sheetFormatPr defaultColWidth="8" defaultRowHeight="12" customHeight="1"/>
  <cols>
    <col min="1" max="1" width="3.85546875" style="275" customWidth="1"/>
    <col min="2" max="2" width="11" style="276" customWidth="1"/>
    <col min="3" max="3" width="61.7109375" style="222" customWidth="1"/>
    <col min="4" max="4" width="4.85546875" style="276" customWidth="1"/>
    <col min="5" max="7" width="4.7109375" style="276" customWidth="1"/>
    <col min="8" max="8" width="6.140625" style="277" bestFit="1" customWidth="1"/>
    <col min="9" max="9" width="3.85546875" style="277" bestFit="1" customWidth="1"/>
    <col min="10" max="10" width="5.140625" style="277" customWidth="1"/>
    <col min="11" max="11" width="6.28515625" style="277" customWidth="1"/>
    <col min="12" max="12" width="5.140625" style="277" customWidth="1"/>
    <col min="13" max="13" width="3.85546875" style="277" bestFit="1" customWidth="1"/>
    <col min="14" max="15" width="6.28515625" style="277" customWidth="1"/>
    <col min="16" max="17" width="7.5703125" style="278" customWidth="1"/>
    <col min="18" max="18" width="8" style="276" customWidth="1"/>
    <col min="19" max="19" width="6.5703125" style="276" customWidth="1"/>
    <col min="20" max="20" width="5.42578125" style="276" customWidth="1"/>
    <col min="21" max="21" width="5.140625" style="277" customWidth="1"/>
    <col min="22" max="22" width="6.28515625" style="279" customWidth="1"/>
    <col min="23" max="23" width="6.28515625" style="277" customWidth="1"/>
    <col min="24" max="24" width="8.85546875" style="280" customWidth="1"/>
    <col min="25" max="25" width="4.5703125" style="281" customWidth="1"/>
    <col min="26" max="27" width="8" style="221"/>
    <col min="28" max="224" width="8" style="222"/>
    <col min="225" max="225" width="3.28515625" style="222" bestFit="1" customWidth="1"/>
    <col min="226" max="226" width="25.28515625" style="222" customWidth="1"/>
    <col min="227" max="227" width="71.85546875" style="222" customWidth="1"/>
    <col min="228" max="234" width="10.7109375" style="222" customWidth="1"/>
    <col min="235" max="238" width="12.7109375" style="222" customWidth="1"/>
    <col min="239" max="239" width="14.7109375" style="222" customWidth="1"/>
    <col min="240" max="242" width="12.7109375" style="222" customWidth="1"/>
    <col min="243" max="243" width="14.7109375" style="222" customWidth="1"/>
    <col min="244" max="246" width="12.7109375" style="222" customWidth="1"/>
    <col min="247" max="247" width="14.7109375" style="222" customWidth="1"/>
    <col min="248" max="250" width="12.7109375" style="222" customWidth="1"/>
    <col min="251" max="251" width="14.7109375" style="222" customWidth="1"/>
    <col min="252" max="254" width="12.7109375" style="222" customWidth="1"/>
    <col min="255" max="255" width="14.7109375" style="222" customWidth="1"/>
    <col min="256" max="258" width="12.7109375" style="222" customWidth="1"/>
    <col min="259" max="259" width="14.7109375" style="222" customWidth="1"/>
    <col min="260" max="262" width="12.7109375" style="222" customWidth="1"/>
    <col min="263" max="263" width="14.7109375" style="222" customWidth="1"/>
    <col min="264" max="266" width="12.7109375" style="222" customWidth="1"/>
    <col min="267" max="267" width="14.140625" style="222" customWidth="1"/>
    <col min="268" max="268" width="12.7109375" style="222" customWidth="1"/>
    <col min="269" max="269" width="12.85546875" style="222" customWidth="1"/>
    <col min="270" max="270" width="12.7109375" style="222" customWidth="1"/>
    <col min="271" max="271" width="11.28515625" style="222" customWidth="1"/>
    <col min="272" max="272" width="11.7109375" style="222" customWidth="1"/>
    <col min="273" max="273" width="10.85546875" style="222" customWidth="1"/>
    <col min="274" max="274" width="8" style="222" customWidth="1"/>
    <col min="275" max="275" width="7.42578125" style="222" customWidth="1"/>
    <col min="276" max="276" width="8.28515625" style="222" customWidth="1"/>
    <col min="277" max="277" width="8" style="222" customWidth="1"/>
    <col min="278" max="279" width="8.28515625" style="222" customWidth="1"/>
    <col min="280" max="280" width="7.85546875" style="222" customWidth="1"/>
    <col min="281" max="281" width="6" style="222" customWidth="1"/>
    <col min="282" max="480" width="8" style="222"/>
    <col min="481" max="481" width="3.28515625" style="222" bestFit="1" customWidth="1"/>
    <col min="482" max="482" width="25.28515625" style="222" customWidth="1"/>
    <col min="483" max="483" width="71.85546875" style="222" customWidth="1"/>
    <col min="484" max="490" width="10.7109375" style="222" customWidth="1"/>
    <col min="491" max="494" width="12.7109375" style="222" customWidth="1"/>
    <col min="495" max="495" width="14.7109375" style="222" customWidth="1"/>
    <col min="496" max="498" width="12.7109375" style="222" customWidth="1"/>
    <col min="499" max="499" width="14.7109375" style="222" customWidth="1"/>
    <col min="500" max="502" width="12.7109375" style="222" customWidth="1"/>
    <col min="503" max="503" width="14.7109375" style="222" customWidth="1"/>
    <col min="504" max="506" width="12.7109375" style="222" customWidth="1"/>
    <col min="507" max="507" width="14.7109375" style="222" customWidth="1"/>
    <col min="508" max="510" width="12.7109375" style="222" customWidth="1"/>
    <col min="511" max="511" width="14.7109375" style="222" customWidth="1"/>
    <col min="512" max="514" width="12.7109375" style="222" customWidth="1"/>
    <col min="515" max="515" width="14.7109375" style="222" customWidth="1"/>
    <col min="516" max="518" width="12.7109375" style="222" customWidth="1"/>
    <col min="519" max="519" width="14.7109375" style="222" customWidth="1"/>
    <col min="520" max="522" width="12.7109375" style="222" customWidth="1"/>
    <col min="523" max="523" width="14.140625" style="222" customWidth="1"/>
    <col min="524" max="524" width="12.7109375" style="222" customWidth="1"/>
    <col min="525" max="525" width="12.85546875" style="222" customWidth="1"/>
    <col min="526" max="526" width="12.7109375" style="222" customWidth="1"/>
    <col min="527" max="527" width="11.28515625" style="222" customWidth="1"/>
    <col min="528" max="528" width="11.7109375" style="222" customWidth="1"/>
    <col min="529" max="529" width="10.85546875" style="222" customWidth="1"/>
    <col min="530" max="530" width="8" style="222" customWidth="1"/>
    <col min="531" max="531" width="7.42578125" style="222" customWidth="1"/>
    <col min="532" max="532" width="8.28515625" style="222" customWidth="1"/>
    <col min="533" max="533" width="8" style="222" customWidth="1"/>
    <col min="534" max="535" width="8.28515625" style="222" customWidth="1"/>
    <col min="536" max="536" width="7.85546875" style="222" customWidth="1"/>
    <col min="537" max="537" width="6" style="222" customWidth="1"/>
    <col min="538" max="736" width="8" style="222"/>
    <col min="737" max="737" width="3.28515625" style="222" bestFit="1" customWidth="1"/>
    <col min="738" max="738" width="25.28515625" style="222" customWidth="1"/>
    <col min="739" max="739" width="71.85546875" style="222" customWidth="1"/>
    <col min="740" max="746" width="10.7109375" style="222" customWidth="1"/>
    <col min="747" max="750" width="12.7109375" style="222" customWidth="1"/>
    <col min="751" max="751" width="14.7109375" style="222" customWidth="1"/>
    <col min="752" max="754" width="12.7109375" style="222" customWidth="1"/>
    <col min="755" max="755" width="14.7109375" style="222" customWidth="1"/>
    <col min="756" max="758" width="12.7109375" style="222" customWidth="1"/>
    <col min="759" max="759" width="14.7109375" style="222" customWidth="1"/>
    <col min="760" max="762" width="12.7109375" style="222" customWidth="1"/>
    <col min="763" max="763" width="14.7109375" style="222" customWidth="1"/>
    <col min="764" max="766" width="12.7109375" style="222" customWidth="1"/>
    <col min="767" max="767" width="14.7109375" style="222" customWidth="1"/>
    <col min="768" max="770" width="12.7109375" style="222" customWidth="1"/>
    <col min="771" max="771" width="14.7109375" style="222" customWidth="1"/>
    <col min="772" max="774" width="12.7109375" style="222" customWidth="1"/>
    <col min="775" max="775" width="14.7109375" style="222" customWidth="1"/>
    <col min="776" max="778" width="12.7109375" style="222" customWidth="1"/>
    <col min="779" max="779" width="14.140625" style="222" customWidth="1"/>
    <col min="780" max="780" width="12.7109375" style="222" customWidth="1"/>
    <col min="781" max="781" width="12.85546875" style="222" customWidth="1"/>
    <col min="782" max="782" width="12.7109375" style="222" customWidth="1"/>
    <col min="783" max="783" width="11.28515625" style="222" customWidth="1"/>
    <col min="784" max="784" width="11.7109375" style="222" customWidth="1"/>
    <col min="785" max="785" width="10.85546875" style="222" customWidth="1"/>
    <col min="786" max="786" width="8" style="222" customWidth="1"/>
    <col min="787" max="787" width="7.42578125" style="222" customWidth="1"/>
    <col min="788" max="788" width="8.28515625" style="222" customWidth="1"/>
    <col min="789" max="789" width="8" style="222" customWidth="1"/>
    <col min="790" max="791" width="8.28515625" style="222" customWidth="1"/>
    <col min="792" max="792" width="7.85546875" style="222" customWidth="1"/>
    <col min="793" max="793" width="6" style="222" customWidth="1"/>
    <col min="794" max="992" width="8" style="222"/>
    <col min="993" max="993" width="3.28515625" style="222" bestFit="1" customWidth="1"/>
    <col min="994" max="994" width="25.28515625" style="222" customWidth="1"/>
    <col min="995" max="995" width="71.85546875" style="222" customWidth="1"/>
    <col min="996" max="1002" width="10.7109375" style="222" customWidth="1"/>
    <col min="1003" max="1006" width="12.7109375" style="222" customWidth="1"/>
    <col min="1007" max="1007" width="14.7109375" style="222" customWidth="1"/>
    <col min="1008" max="1010" width="12.7109375" style="222" customWidth="1"/>
    <col min="1011" max="1011" width="14.7109375" style="222" customWidth="1"/>
    <col min="1012" max="1014" width="12.7109375" style="222" customWidth="1"/>
    <col min="1015" max="1015" width="14.7109375" style="222" customWidth="1"/>
    <col min="1016" max="1018" width="12.7109375" style="222" customWidth="1"/>
    <col min="1019" max="1019" width="14.7109375" style="222" customWidth="1"/>
    <col min="1020" max="1022" width="12.7109375" style="222" customWidth="1"/>
    <col min="1023" max="1023" width="14.7109375" style="222" customWidth="1"/>
    <col min="1024" max="1026" width="12.7109375" style="222" customWidth="1"/>
    <col min="1027" max="1027" width="14.7109375" style="222" customWidth="1"/>
    <col min="1028" max="1030" width="12.7109375" style="222" customWidth="1"/>
    <col min="1031" max="1031" width="14.7109375" style="222" customWidth="1"/>
    <col min="1032" max="1034" width="12.7109375" style="222" customWidth="1"/>
    <col min="1035" max="1035" width="14.140625" style="222" customWidth="1"/>
    <col min="1036" max="1036" width="12.7109375" style="222" customWidth="1"/>
    <col min="1037" max="1037" width="12.85546875" style="222" customWidth="1"/>
    <col min="1038" max="1038" width="12.7109375" style="222" customWidth="1"/>
    <col min="1039" max="1039" width="11.28515625" style="222" customWidth="1"/>
    <col min="1040" max="1040" width="11.7109375" style="222" customWidth="1"/>
    <col min="1041" max="1041" width="10.85546875" style="222" customWidth="1"/>
    <col min="1042" max="1042" width="8" style="222" customWidth="1"/>
    <col min="1043" max="1043" width="7.42578125" style="222" customWidth="1"/>
    <col min="1044" max="1044" width="8.28515625" style="222" customWidth="1"/>
    <col min="1045" max="1045" width="8" style="222" customWidth="1"/>
    <col min="1046" max="1047" width="8.28515625" style="222" customWidth="1"/>
    <col min="1048" max="1048" width="7.85546875" style="222" customWidth="1"/>
    <col min="1049" max="1049" width="6" style="222" customWidth="1"/>
    <col min="1050" max="1248" width="8" style="222"/>
    <col min="1249" max="1249" width="3.28515625" style="222" bestFit="1" customWidth="1"/>
    <col min="1250" max="1250" width="25.28515625" style="222" customWidth="1"/>
    <col min="1251" max="1251" width="71.85546875" style="222" customWidth="1"/>
    <col min="1252" max="1258" width="10.7109375" style="222" customWidth="1"/>
    <col min="1259" max="1262" width="12.7109375" style="222" customWidth="1"/>
    <col min="1263" max="1263" width="14.7109375" style="222" customWidth="1"/>
    <col min="1264" max="1266" width="12.7109375" style="222" customWidth="1"/>
    <col min="1267" max="1267" width="14.7109375" style="222" customWidth="1"/>
    <col min="1268" max="1270" width="12.7109375" style="222" customWidth="1"/>
    <col min="1271" max="1271" width="14.7109375" style="222" customWidth="1"/>
    <col min="1272" max="1274" width="12.7109375" style="222" customWidth="1"/>
    <col min="1275" max="1275" width="14.7109375" style="222" customWidth="1"/>
    <col min="1276" max="1278" width="12.7109375" style="222" customWidth="1"/>
    <col min="1279" max="1279" width="14.7109375" style="222" customWidth="1"/>
    <col min="1280" max="1282" width="12.7109375" style="222" customWidth="1"/>
    <col min="1283" max="1283" width="14.7109375" style="222" customWidth="1"/>
    <col min="1284" max="1286" width="12.7109375" style="222" customWidth="1"/>
    <col min="1287" max="1287" width="14.7109375" style="222" customWidth="1"/>
    <col min="1288" max="1290" width="12.7109375" style="222" customWidth="1"/>
    <col min="1291" max="1291" width="14.140625" style="222" customWidth="1"/>
    <col min="1292" max="1292" width="12.7109375" style="222" customWidth="1"/>
    <col min="1293" max="1293" width="12.85546875" style="222" customWidth="1"/>
    <col min="1294" max="1294" width="12.7109375" style="222" customWidth="1"/>
    <col min="1295" max="1295" width="11.28515625" style="222" customWidth="1"/>
    <col min="1296" max="1296" width="11.7109375" style="222" customWidth="1"/>
    <col min="1297" max="1297" width="10.85546875" style="222" customWidth="1"/>
    <col min="1298" max="1298" width="8" style="222" customWidth="1"/>
    <col min="1299" max="1299" width="7.42578125" style="222" customWidth="1"/>
    <col min="1300" max="1300" width="8.28515625" style="222" customWidth="1"/>
    <col min="1301" max="1301" width="8" style="222" customWidth="1"/>
    <col min="1302" max="1303" width="8.28515625" style="222" customWidth="1"/>
    <col min="1304" max="1304" width="7.85546875" style="222" customWidth="1"/>
    <col min="1305" max="1305" width="6" style="222" customWidth="1"/>
    <col min="1306" max="1504" width="8" style="222"/>
    <col min="1505" max="1505" width="3.28515625" style="222" bestFit="1" customWidth="1"/>
    <col min="1506" max="1506" width="25.28515625" style="222" customWidth="1"/>
    <col min="1507" max="1507" width="71.85546875" style="222" customWidth="1"/>
    <col min="1508" max="1514" width="10.7109375" style="222" customWidth="1"/>
    <col min="1515" max="1518" width="12.7109375" style="222" customWidth="1"/>
    <col min="1519" max="1519" width="14.7109375" style="222" customWidth="1"/>
    <col min="1520" max="1522" width="12.7109375" style="222" customWidth="1"/>
    <col min="1523" max="1523" width="14.7109375" style="222" customWidth="1"/>
    <col min="1524" max="1526" width="12.7109375" style="222" customWidth="1"/>
    <col min="1527" max="1527" width="14.7109375" style="222" customWidth="1"/>
    <col min="1528" max="1530" width="12.7109375" style="222" customWidth="1"/>
    <col min="1531" max="1531" width="14.7109375" style="222" customWidth="1"/>
    <col min="1532" max="1534" width="12.7109375" style="222" customWidth="1"/>
    <col min="1535" max="1535" width="14.7109375" style="222" customWidth="1"/>
    <col min="1536" max="1538" width="12.7109375" style="222" customWidth="1"/>
    <col min="1539" max="1539" width="14.7109375" style="222" customWidth="1"/>
    <col min="1540" max="1542" width="12.7109375" style="222" customWidth="1"/>
    <col min="1543" max="1543" width="14.7109375" style="222" customWidth="1"/>
    <col min="1544" max="1546" width="12.7109375" style="222" customWidth="1"/>
    <col min="1547" max="1547" width="14.140625" style="222" customWidth="1"/>
    <col min="1548" max="1548" width="12.7109375" style="222" customWidth="1"/>
    <col min="1549" max="1549" width="12.85546875" style="222" customWidth="1"/>
    <col min="1550" max="1550" width="12.7109375" style="222" customWidth="1"/>
    <col min="1551" max="1551" width="11.28515625" style="222" customWidth="1"/>
    <col min="1552" max="1552" width="11.7109375" style="222" customWidth="1"/>
    <col min="1553" max="1553" width="10.85546875" style="222" customWidth="1"/>
    <col min="1554" max="1554" width="8" style="222" customWidth="1"/>
    <col min="1555" max="1555" width="7.42578125" style="222" customWidth="1"/>
    <col min="1556" max="1556" width="8.28515625" style="222" customWidth="1"/>
    <col min="1557" max="1557" width="8" style="222" customWidth="1"/>
    <col min="1558" max="1559" width="8.28515625" style="222" customWidth="1"/>
    <col min="1560" max="1560" width="7.85546875" style="222" customWidth="1"/>
    <col min="1561" max="1561" width="6" style="222" customWidth="1"/>
    <col min="1562" max="1760" width="8" style="222"/>
    <col min="1761" max="1761" width="3.28515625" style="222" bestFit="1" customWidth="1"/>
    <col min="1762" max="1762" width="25.28515625" style="222" customWidth="1"/>
    <col min="1763" max="1763" width="71.85546875" style="222" customWidth="1"/>
    <col min="1764" max="1770" width="10.7109375" style="222" customWidth="1"/>
    <col min="1771" max="1774" width="12.7109375" style="222" customWidth="1"/>
    <col min="1775" max="1775" width="14.7109375" style="222" customWidth="1"/>
    <col min="1776" max="1778" width="12.7109375" style="222" customWidth="1"/>
    <col min="1779" max="1779" width="14.7109375" style="222" customWidth="1"/>
    <col min="1780" max="1782" width="12.7109375" style="222" customWidth="1"/>
    <col min="1783" max="1783" width="14.7109375" style="222" customWidth="1"/>
    <col min="1784" max="1786" width="12.7109375" style="222" customWidth="1"/>
    <col min="1787" max="1787" width="14.7109375" style="222" customWidth="1"/>
    <col min="1788" max="1790" width="12.7109375" style="222" customWidth="1"/>
    <col min="1791" max="1791" width="14.7109375" style="222" customWidth="1"/>
    <col min="1792" max="1794" width="12.7109375" style="222" customWidth="1"/>
    <col min="1795" max="1795" width="14.7109375" style="222" customWidth="1"/>
    <col min="1796" max="1798" width="12.7109375" style="222" customWidth="1"/>
    <col min="1799" max="1799" width="14.7109375" style="222" customWidth="1"/>
    <col min="1800" max="1802" width="12.7109375" style="222" customWidth="1"/>
    <col min="1803" max="1803" width="14.140625" style="222" customWidth="1"/>
    <col min="1804" max="1804" width="12.7109375" style="222" customWidth="1"/>
    <col min="1805" max="1805" width="12.85546875" style="222" customWidth="1"/>
    <col min="1806" max="1806" width="12.7109375" style="222" customWidth="1"/>
    <col min="1807" max="1807" width="11.28515625" style="222" customWidth="1"/>
    <col min="1808" max="1808" width="11.7109375" style="222" customWidth="1"/>
    <col min="1809" max="1809" width="10.85546875" style="222" customWidth="1"/>
    <col min="1810" max="1810" width="8" style="222" customWidth="1"/>
    <col min="1811" max="1811" width="7.42578125" style="222" customWidth="1"/>
    <col min="1812" max="1812" width="8.28515625" style="222" customWidth="1"/>
    <col min="1813" max="1813" width="8" style="222" customWidth="1"/>
    <col min="1814" max="1815" width="8.28515625" style="222" customWidth="1"/>
    <col min="1816" max="1816" width="7.85546875" style="222" customWidth="1"/>
    <col min="1817" max="1817" width="6" style="222" customWidth="1"/>
    <col min="1818" max="2016" width="8" style="222"/>
    <col min="2017" max="2017" width="3.28515625" style="222" bestFit="1" customWidth="1"/>
    <col min="2018" max="2018" width="25.28515625" style="222" customWidth="1"/>
    <col min="2019" max="2019" width="71.85546875" style="222" customWidth="1"/>
    <col min="2020" max="2026" width="10.7109375" style="222" customWidth="1"/>
    <col min="2027" max="2030" width="12.7109375" style="222" customWidth="1"/>
    <col min="2031" max="2031" width="14.7109375" style="222" customWidth="1"/>
    <col min="2032" max="2034" width="12.7109375" style="222" customWidth="1"/>
    <col min="2035" max="2035" width="14.7109375" style="222" customWidth="1"/>
    <col min="2036" max="2038" width="12.7109375" style="222" customWidth="1"/>
    <col min="2039" max="2039" width="14.7109375" style="222" customWidth="1"/>
    <col min="2040" max="2042" width="12.7109375" style="222" customWidth="1"/>
    <col min="2043" max="2043" width="14.7109375" style="222" customWidth="1"/>
    <col min="2044" max="2046" width="12.7109375" style="222" customWidth="1"/>
    <col min="2047" max="2047" width="14.7109375" style="222" customWidth="1"/>
    <col min="2048" max="2050" width="12.7109375" style="222" customWidth="1"/>
    <col min="2051" max="2051" width="14.7109375" style="222" customWidth="1"/>
    <col min="2052" max="2054" width="12.7109375" style="222" customWidth="1"/>
    <col min="2055" max="2055" width="14.7109375" style="222" customWidth="1"/>
    <col min="2056" max="2058" width="12.7109375" style="222" customWidth="1"/>
    <col min="2059" max="2059" width="14.140625" style="222" customWidth="1"/>
    <col min="2060" max="2060" width="12.7109375" style="222" customWidth="1"/>
    <col min="2061" max="2061" width="12.85546875" style="222" customWidth="1"/>
    <col min="2062" max="2062" width="12.7109375" style="222" customWidth="1"/>
    <col min="2063" max="2063" width="11.28515625" style="222" customWidth="1"/>
    <col min="2064" max="2064" width="11.7109375" style="222" customWidth="1"/>
    <col min="2065" max="2065" width="10.85546875" style="222" customWidth="1"/>
    <col min="2066" max="2066" width="8" style="222" customWidth="1"/>
    <col min="2067" max="2067" width="7.42578125" style="222" customWidth="1"/>
    <col min="2068" max="2068" width="8.28515625" style="222" customWidth="1"/>
    <col min="2069" max="2069" width="8" style="222" customWidth="1"/>
    <col min="2070" max="2071" width="8.28515625" style="222" customWidth="1"/>
    <col min="2072" max="2072" width="7.85546875" style="222" customWidth="1"/>
    <col min="2073" max="2073" width="6" style="222" customWidth="1"/>
    <col min="2074" max="2272" width="8" style="222"/>
    <col min="2273" max="2273" width="3.28515625" style="222" bestFit="1" customWidth="1"/>
    <col min="2274" max="2274" width="25.28515625" style="222" customWidth="1"/>
    <col min="2275" max="2275" width="71.85546875" style="222" customWidth="1"/>
    <col min="2276" max="2282" width="10.7109375" style="222" customWidth="1"/>
    <col min="2283" max="2286" width="12.7109375" style="222" customWidth="1"/>
    <col min="2287" max="2287" width="14.7109375" style="222" customWidth="1"/>
    <col min="2288" max="2290" width="12.7109375" style="222" customWidth="1"/>
    <col min="2291" max="2291" width="14.7109375" style="222" customWidth="1"/>
    <col min="2292" max="2294" width="12.7109375" style="222" customWidth="1"/>
    <col min="2295" max="2295" width="14.7109375" style="222" customWidth="1"/>
    <col min="2296" max="2298" width="12.7109375" style="222" customWidth="1"/>
    <col min="2299" max="2299" width="14.7109375" style="222" customWidth="1"/>
    <col min="2300" max="2302" width="12.7109375" style="222" customWidth="1"/>
    <col min="2303" max="2303" width="14.7109375" style="222" customWidth="1"/>
    <col min="2304" max="2306" width="12.7109375" style="222" customWidth="1"/>
    <col min="2307" max="2307" width="14.7109375" style="222" customWidth="1"/>
    <col min="2308" max="2310" width="12.7109375" style="222" customWidth="1"/>
    <col min="2311" max="2311" width="14.7109375" style="222" customWidth="1"/>
    <col min="2312" max="2314" width="12.7109375" style="222" customWidth="1"/>
    <col min="2315" max="2315" width="14.140625" style="222" customWidth="1"/>
    <col min="2316" max="2316" width="12.7109375" style="222" customWidth="1"/>
    <col min="2317" max="2317" width="12.85546875" style="222" customWidth="1"/>
    <col min="2318" max="2318" width="12.7109375" style="222" customWidth="1"/>
    <col min="2319" max="2319" width="11.28515625" style="222" customWidth="1"/>
    <col min="2320" max="2320" width="11.7109375" style="222" customWidth="1"/>
    <col min="2321" max="2321" width="10.85546875" style="222" customWidth="1"/>
    <col min="2322" max="2322" width="8" style="222" customWidth="1"/>
    <col min="2323" max="2323" width="7.42578125" style="222" customWidth="1"/>
    <col min="2324" max="2324" width="8.28515625" style="222" customWidth="1"/>
    <col min="2325" max="2325" width="8" style="222" customWidth="1"/>
    <col min="2326" max="2327" width="8.28515625" style="222" customWidth="1"/>
    <col min="2328" max="2328" width="7.85546875" style="222" customWidth="1"/>
    <col min="2329" max="2329" width="6" style="222" customWidth="1"/>
    <col min="2330" max="2528" width="8" style="222"/>
    <col min="2529" max="2529" width="3.28515625" style="222" bestFit="1" customWidth="1"/>
    <col min="2530" max="2530" width="25.28515625" style="222" customWidth="1"/>
    <col min="2531" max="2531" width="71.85546875" style="222" customWidth="1"/>
    <col min="2532" max="2538" width="10.7109375" style="222" customWidth="1"/>
    <col min="2539" max="2542" width="12.7109375" style="222" customWidth="1"/>
    <col min="2543" max="2543" width="14.7109375" style="222" customWidth="1"/>
    <col min="2544" max="2546" width="12.7109375" style="222" customWidth="1"/>
    <col min="2547" max="2547" width="14.7109375" style="222" customWidth="1"/>
    <col min="2548" max="2550" width="12.7109375" style="222" customWidth="1"/>
    <col min="2551" max="2551" width="14.7109375" style="222" customWidth="1"/>
    <col min="2552" max="2554" width="12.7109375" style="222" customWidth="1"/>
    <col min="2555" max="2555" width="14.7109375" style="222" customWidth="1"/>
    <col min="2556" max="2558" width="12.7109375" style="222" customWidth="1"/>
    <col min="2559" max="2559" width="14.7109375" style="222" customWidth="1"/>
    <col min="2560" max="2562" width="12.7109375" style="222" customWidth="1"/>
    <col min="2563" max="2563" width="14.7109375" style="222" customWidth="1"/>
    <col min="2564" max="2566" width="12.7109375" style="222" customWidth="1"/>
    <col min="2567" max="2567" width="14.7109375" style="222" customWidth="1"/>
    <col min="2568" max="2570" width="12.7109375" style="222" customWidth="1"/>
    <col min="2571" max="2571" width="14.140625" style="222" customWidth="1"/>
    <col min="2572" max="2572" width="12.7109375" style="222" customWidth="1"/>
    <col min="2573" max="2573" width="12.85546875" style="222" customWidth="1"/>
    <col min="2574" max="2574" width="12.7109375" style="222" customWidth="1"/>
    <col min="2575" max="2575" width="11.28515625" style="222" customWidth="1"/>
    <col min="2576" max="2576" width="11.7109375" style="222" customWidth="1"/>
    <col min="2577" max="2577" width="10.85546875" style="222" customWidth="1"/>
    <col min="2578" max="2578" width="8" style="222" customWidth="1"/>
    <col min="2579" max="2579" width="7.42578125" style="222" customWidth="1"/>
    <col min="2580" max="2580" width="8.28515625" style="222" customWidth="1"/>
    <col min="2581" max="2581" width="8" style="222" customWidth="1"/>
    <col min="2582" max="2583" width="8.28515625" style="222" customWidth="1"/>
    <col min="2584" max="2584" width="7.85546875" style="222" customWidth="1"/>
    <col min="2585" max="2585" width="6" style="222" customWidth="1"/>
    <col min="2586" max="2784" width="8" style="222"/>
    <col min="2785" max="2785" width="3.28515625" style="222" bestFit="1" customWidth="1"/>
    <col min="2786" max="2786" width="25.28515625" style="222" customWidth="1"/>
    <col min="2787" max="2787" width="71.85546875" style="222" customWidth="1"/>
    <col min="2788" max="2794" width="10.7109375" style="222" customWidth="1"/>
    <col min="2795" max="2798" width="12.7109375" style="222" customWidth="1"/>
    <col min="2799" max="2799" width="14.7109375" style="222" customWidth="1"/>
    <col min="2800" max="2802" width="12.7109375" style="222" customWidth="1"/>
    <col min="2803" max="2803" width="14.7109375" style="222" customWidth="1"/>
    <col min="2804" max="2806" width="12.7109375" style="222" customWidth="1"/>
    <col min="2807" max="2807" width="14.7109375" style="222" customWidth="1"/>
    <col min="2808" max="2810" width="12.7109375" style="222" customWidth="1"/>
    <col min="2811" max="2811" width="14.7109375" style="222" customWidth="1"/>
    <col min="2812" max="2814" width="12.7109375" style="222" customWidth="1"/>
    <col min="2815" max="2815" width="14.7109375" style="222" customWidth="1"/>
    <col min="2816" max="2818" width="12.7109375" style="222" customWidth="1"/>
    <col min="2819" max="2819" width="14.7109375" style="222" customWidth="1"/>
    <col min="2820" max="2822" width="12.7109375" style="222" customWidth="1"/>
    <col min="2823" max="2823" width="14.7109375" style="222" customWidth="1"/>
    <col min="2824" max="2826" width="12.7109375" style="222" customWidth="1"/>
    <col min="2827" max="2827" width="14.140625" style="222" customWidth="1"/>
    <col min="2828" max="2828" width="12.7109375" style="222" customWidth="1"/>
    <col min="2829" max="2829" width="12.85546875" style="222" customWidth="1"/>
    <col min="2830" max="2830" width="12.7109375" style="222" customWidth="1"/>
    <col min="2831" max="2831" width="11.28515625" style="222" customWidth="1"/>
    <col min="2832" max="2832" width="11.7109375" style="222" customWidth="1"/>
    <col min="2833" max="2833" width="10.85546875" style="222" customWidth="1"/>
    <col min="2834" max="2834" width="8" style="222" customWidth="1"/>
    <col min="2835" max="2835" width="7.42578125" style="222" customWidth="1"/>
    <col min="2836" max="2836" width="8.28515625" style="222" customWidth="1"/>
    <col min="2837" max="2837" width="8" style="222" customWidth="1"/>
    <col min="2838" max="2839" width="8.28515625" style="222" customWidth="1"/>
    <col min="2840" max="2840" width="7.85546875" style="222" customWidth="1"/>
    <col min="2841" max="2841" width="6" style="222" customWidth="1"/>
    <col min="2842" max="3040" width="8" style="222"/>
    <col min="3041" max="3041" width="3.28515625" style="222" bestFit="1" customWidth="1"/>
    <col min="3042" max="3042" width="25.28515625" style="222" customWidth="1"/>
    <col min="3043" max="3043" width="71.85546875" style="222" customWidth="1"/>
    <col min="3044" max="3050" width="10.7109375" style="222" customWidth="1"/>
    <col min="3051" max="3054" width="12.7109375" style="222" customWidth="1"/>
    <col min="3055" max="3055" width="14.7109375" style="222" customWidth="1"/>
    <col min="3056" max="3058" width="12.7109375" style="222" customWidth="1"/>
    <col min="3059" max="3059" width="14.7109375" style="222" customWidth="1"/>
    <col min="3060" max="3062" width="12.7109375" style="222" customWidth="1"/>
    <col min="3063" max="3063" width="14.7109375" style="222" customWidth="1"/>
    <col min="3064" max="3066" width="12.7109375" style="222" customWidth="1"/>
    <col min="3067" max="3067" width="14.7109375" style="222" customWidth="1"/>
    <col min="3068" max="3070" width="12.7109375" style="222" customWidth="1"/>
    <col min="3071" max="3071" width="14.7109375" style="222" customWidth="1"/>
    <col min="3072" max="3074" width="12.7109375" style="222" customWidth="1"/>
    <col min="3075" max="3075" width="14.7109375" style="222" customWidth="1"/>
    <col min="3076" max="3078" width="12.7109375" style="222" customWidth="1"/>
    <col min="3079" max="3079" width="14.7109375" style="222" customWidth="1"/>
    <col min="3080" max="3082" width="12.7109375" style="222" customWidth="1"/>
    <col min="3083" max="3083" width="14.140625" style="222" customWidth="1"/>
    <col min="3084" max="3084" width="12.7109375" style="222" customWidth="1"/>
    <col min="3085" max="3085" width="12.85546875" style="222" customWidth="1"/>
    <col min="3086" max="3086" width="12.7109375" style="222" customWidth="1"/>
    <col min="3087" max="3087" width="11.28515625" style="222" customWidth="1"/>
    <col min="3088" max="3088" width="11.7109375" style="222" customWidth="1"/>
    <col min="3089" max="3089" width="10.85546875" style="222" customWidth="1"/>
    <col min="3090" max="3090" width="8" style="222" customWidth="1"/>
    <col min="3091" max="3091" width="7.42578125" style="222" customWidth="1"/>
    <col min="3092" max="3092" width="8.28515625" style="222" customWidth="1"/>
    <col min="3093" max="3093" width="8" style="222" customWidth="1"/>
    <col min="3094" max="3095" width="8.28515625" style="222" customWidth="1"/>
    <col min="3096" max="3096" width="7.85546875" style="222" customWidth="1"/>
    <col min="3097" max="3097" width="6" style="222" customWidth="1"/>
    <col min="3098" max="3296" width="8" style="222"/>
    <col min="3297" max="3297" width="3.28515625" style="222" bestFit="1" customWidth="1"/>
    <col min="3298" max="3298" width="25.28515625" style="222" customWidth="1"/>
    <col min="3299" max="3299" width="71.85546875" style="222" customWidth="1"/>
    <col min="3300" max="3306" width="10.7109375" style="222" customWidth="1"/>
    <col min="3307" max="3310" width="12.7109375" style="222" customWidth="1"/>
    <col min="3311" max="3311" width="14.7109375" style="222" customWidth="1"/>
    <col min="3312" max="3314" width="12.7109375" style="222" customWidth="1"/>
    <col min="3315" max="3315" width="14.7109375" style="222" customWidth="1"/>
    <col min="3316" max="3318" width="12.7109375" style="222" customWidth="1"/>
    <col min="3319" max="3319" width="14.7109375" style="222" customWidth="1"/>
    <col min="3320" max="3322" width="12.7109375" style="222" customWidth="1"/>
    <col min="3323" max="3323" width="14.7109375" style="222" customWidth="1"/>
    <col min="3324" max="3326" width="12.7109375" style="222" customWidth="1"/>
    <col min="3327" max="3327" width="14.7109375" style="222" customWidth="1"/>
    <col min="3328" max="3330" width="12.7109375" style="222" customWidth="1"/>
    <col min="3331" max="3331" width="14.7109375" style="222" customWidth="1"/>
    <col min="3332" max="3334" width="12.7109375" style="222" customWidth="1"/>
    <col min="3335" max="3335" width="14.7109375" style="222" customWidth="1"/>
    <col min="3336" max="3338" width="12.7109375" style="222" customWidth="1"/>
    <col min="3339" max="3339" width="14.140625" style="222" customWidth="1"/>
    <col min="3340" max="3340" width="12.7109375" style="222" customWidth="1"/>
    <col min="3341" max="3341" width="12.85546875" style="222" customWidth="1"/>
    <col min="3342" max="3342" width="12.7109375" style="222" customWidth="1"/>
    <col min="3343" max="3343" width="11.28515625" style="222" customWidth="1"/>
    <col min="3344" max="3344" width="11.7109375" style="222" customWidth="1"/>
    <col min="3345" max="3345" width="10.85546875" style="222" customWidth="1"/>
    <col min="3346" max="3346" width="8" style="222" customWidth="1"/>
    <col min="3347" max="3347" width="7.42578125" style="222" customWidth="1"/>
    <col min="3348" max="3348" width="8.28515625" style="222" customWidth="1"/>
    <col min="3349" max="3349" width="8" style="222" customWidth="1"/>
    <col min="3350" max="3351" width="8.28515625" style="222" customWidth="1"/>
    <col min="3352" max="3352" width="7.85546875" style="222" customWidth="1"/>
    <col min="3353" max="3353" width="6" style="222" customWidth="1"/>
    <col min="3354" max="3552" width="8" style="222"/>
    <col min="3553" max="3553" width="3.28515625" style="222" bestFit="1" customWidth="1"/>
    <col min="3554" max="3554" width="25.28515625" style="222" customWidth="1"/>
    <col min="3555" max="3555" width="71.85546875" style="222" customWidth="1"/>
    <col min="3556" max="3562" width="10.7109375" style="222" customWidth="1"/>
    <col min="3563" max="3566" width="12.7109375" style="222" customWidth="1"/>
    <col min="3567" max="3567" width="14.7109375" style="222" customWidth="1"/>
    <col min="3568" max="3570" width="12.7109375" style="222" customWidth="1"/>
    <col min="3571" max="3571" width="14.7109375" style="222" customWidth="1"/>
    <col min="3572" max="3574" width="12.7109375" style="222" customWidth="1"/>
    <col min="3575" max="3575" width="14.7109375" style="222" customWidth="1"/>
    <col min="3576" max="3578" width="12.7109375" style="222" customWidth="1"/>
    <col min="3579" max="3579" width="14.7109375" style="222" customWidth="1"/>
    <col min="3580" max="3582" width="12.7109375" style="222" customWidth="1"/>
    <col min="3583" max="3583" width="14.7109375" style="222" customWidth="1"/>
    <col min="3584" max="3586" width="12.7109375" style="222" customWidth="1"/>
    <col min="3587" max="3587" width="14.7109375" style="222" customWidth="1"/>
    <col min="3588" max="3590" width="12.7109375" style="222" customWidth="1"/>
    <col min="3591" max="3591" width="14.7109375" style="222" customWidth="1"/>
    <col min="3592" max="3594" width="12.7109375" style="222" customWidth="1"/>
    <col min="3595" max="3595" width="14.140625" style="222" customWidth="1"/>
    <col min="3596" max="3596" width="12.7109375" style="222" customWidth="1"/>
    <col min="3597" max="3597" width="12.85546875" style="222" customWidth="1"/>
    <col min="3598" max="3598" width="12.7109375" style="222" customWidth="1"/>
    <col min="3599" max="3599" width="11.28515625" style="222" customWidth="1"/>
    <col min="3600" max="3600" width="11.7109375" style="222" customWidth="1"/>
    <col min="3601" max="3601" width="10.85546875" style="222" customWidth="1"/>
    <col min="3602" max="3602" width="8" style="222" customWidth="1"/>
    <col min="3603" max="3603" width="7.42578125" style="222" customWidth="1"/>
    <col min="3604" max="3604" width="8.28515625" style="222" customWidth="1"/>
    <col min="3605" max="3605" width="8" style="222" customWidth="1"/>
    <col min="3606" max="3607" width="8.28515625" style="222" customWidth="1"/>
    <col min="3608" max="3608" width="7.85546875" style="222" customWidth="1"/>
    <col min="3609" max="3609" width="6" style="222" customWidth="1"/>
    <col min="3610" max="3808" width="8" style="222"/>
    <col min="3809" max="3809" width="3.28515625" style="222" bestFit="1" customWidth="1"/>
    <col min="3810" max="3810" width="25.28515625" style="222" customWidth="1"/>
    <col min="3811" max="3811" width="71.85546875" style="222" customWidth="1"/>
    <col min="3812" max="3818" width="10.7109375" style="222" customWidth="1"/>
    <col min="3819" max="3822" width="12.7109375" style="222" customWidth="1"/>
    <col min="3823" max="3823" width="14.7109375" style="222" customWidth="1"/>
    <col min="3824" max="3826" width="12.7109375" style="222" customWidth="1"/>
    <col min="3827" max="3827" width="14.7109375" style="222" customWidth="1"/>
    <col min="3828" max="3830" width="12.7109375" style="222" customWidth="1"/>
    <col min="3831" max="3831" width="14.7109375" style="222" customWidth="1"/>
    <col min="3832" max="3834" width="12.7109375" style="222" customWidth="1"/>
    <col min="3835" max="3835" width="14.7109375" style="222" customWidth="1"/>
    <col min="3836" max="3838" width="12.7109375" style="222" customWidth="1"/>
    <col min="3839" max="3839" width="14.7109375" style="222" customWidth="1"/>
    <col min="3840" max="3842" width="12.7109375" style="222" customWidth="1"/>
    <col min="3843" max="3843" width="14.7109375" style="222" customWidth="1"/>
    <col min="3844" max="3846" width="12.7109375" style="222" customWidth="1"/>
    <col min="3847" max="3847" width="14.7109375" style="222" customWidth="1"/>
    <col min="3848" max="3850" width="12.7109375" style="222" customWidth="1"/>
    <col min="3851" max="3851" width="14.140625" style="222" customWidth="1"/>
    <col min="3852" max="3852" width="12.7109375" style="222" customWidth="1"/>
    <col min="3853" max="3853" width="12.85546875" style="222" customWidth="1"/>
    <col min="3854" max="3854" width="12.7109375" style="222" customWidth="1"/>
    <col min="3855" max="3855" width="11.28515625" style="222" customWidth="1"/>
    <col min="3856" max="3856" width="11.7109375" style="222" customWidth="1"/>
    <col min="3857" max="3857" width="10.85546875" style="222" customWidth="1"/>
    <col min="3858" max="3858" width="8" style="222" customWidth="1"/>
    <col min="3859" max="3859" width="7.42578125" style="222" customWidth="1"/>
    <col min="3860" max="3860" width="8.28515625" style="222" customWidth="1"/>
    <col min="3861" max="3861" width="8" style="222" customWidth="1"/>
    <col min="3862" max="3863" width="8.28515625" style="222" customWidth="1"/>
    <col min="3864" max="3864" width="7.85546875" style="222" customWidth="1"/>
    <col min="3865" max="3865" width="6" style="222" customWidth="1"/>
    <col min="3866" max="4064" width="8" style="222"/>
    <col min="4065" max="4065" width="3.28515625" style="222" bestFit="1" customWidth="1"/>
    <col min="4066" max="4066" width="25.28515625" style="222" customWidth="1"/>
    <col min="4067" max="4067" width="71.85546875" style="222" customWidth="1"/>
    <col min="4068" max="4074" width="10.7109375" style="222" customWidth="1"/>
    <col min="4075" max="4078" width="12.7109375" style="222" customWidth="1"/>
    <col min="4079" max="4079" width="14.7109375" style="222" customWidth="1"/>
    <col min="4080" max="4082" width="12.7109375" style="222" customWidth="1"/>
    <col min="4083" max="4083" width="14.7109375" style="222" customWidth="1"/>
    <col min="4084" max="4086" width="12.7109375" style="222" customWidth="1"/>
    <col min="4087" max="4087" width="14.7109375" style="222" customWidth="1"/>
    <col min="4088" max="4090" width="12.7109375" style="222" customWidth="1"/>
    <col min="4091" max="4091" width="14.7109375" style="222" customWidth="1"/>
    <col min="4092" max="4094" width="12.7109375" style="222" customWidth="1"/>
    <col min="4095" max="4095" width="14.7109375" style="222" customWidth="1"/>
    <col min="4096" max="4098" width="12.7109375" style="222" customWidth="1"/>
    <col min="4099" max="4099" width="14.7109375" style="222" customWidth="1"/>
    <col min="4100" max="4102" width="12.7109375" style="222" customWidth="1"/>
    <col min="4103" max="4103" width="14.7109375" style="222" customWidth="1"/>
    <col min="4104" max="4106" width="12.7109375" style="222" customWidth="1"/>
    <col min="4107" max="4107" width="14.140625" style="222" customWidth="1"/>
    <col min="4108" max="4108" width="12.7109375" style="222" customWidth="1"/>
    <col min="4109" max="4109" width="12.85546875" style="222" customWidth="1"/>
    <col min="4110" max="4110" width="12.7109375" style="222" customWidth="1"/>
    <col min="4111" max="4111" width="11.28515625" style="222" customWidth="1"/>
    <col min="4112" max="4112" width="11.7109375" style="222" customWidth="1"/>
    <col min="4113" max="4113" width="10.85546875" style="222" customWidth="1"/>
    <col min="4114" max="4114" width="8" style="222" customWidth="1"/>
    <col min="4115" max="4115" width="7.42578125" style="222" customWidth="1"/>
    <col min="4116" max="4116" width="8.28515625" style="222" customWidth="1"/>
    <col min="4117" max="4117" width="8" style="222" customWidth="1"/>
    <col min="4118" max="4119" width="8.28515625" style="222" customWidth="1"/>
    <col min="4120" max="4120" width="7.85546875" style="222" customWidth="1"/>
    <col min="4121" max="4121" width="6" style="222" customWidth="1"/>
    <col min="4122" max="4320" width="8" style="222"/>
    <col min="4321" max="4321" width="3.28515625" style="222" bestFit="1" customWidth="1"/>
    <col min="4322" max="4322" width="25.28515625" style="222" customWidth="1"/>
    <col min="4323" max="4323" width="71.85546875" style="222" customWidth="1"/>
    <col min="4324" max="4330" width="10.7109375" style="222" customWidth="1"/>
    <col min="4331" max="4334" width="12.7109375" style="222" customWidth="1"/>
    <col min="4335" max="4335" width="14.7109375" style="222" customWidth="1"/>
    <col min="4336" max="4338" width="12.7109375" style="222" customWidth="1"/>
    <col min="4339" max="4339" width="14.7109375" style="222" customWidth="1"/>
    <col min="4340" max="4342" width="12.7109375" style="222" customWidth="1"/>
    <col min="4343" max="4343" width="14.7109375" style="222" customWidth="1"/>
    <col min="4344" max="4346" width="12.7109375" style="222" customWidth="1"/>
    <col min="4347" max="4347" width="14.7109375" style="222" customWidth="1"/>
    <col min="4348" max="4350" width="12.7109375" style="222" customWidth="1"/>
    <col min="4351" max="4351" width="14.7109375" style="222" customWidth="1"/>
    <col min="4352" max="4354" width="12.7109375" style="222" customWidth="1"/>
    <col min="4355" max="4355" width="14.7109375" style="222" customWidth="1"/>
    <col min="4356" max="4358" width="12.7109375" style="222" customWidth="1"/>
    <col min="4359" max="4359" width="14.7109375" style="222" customWidth="1"/>
    <col min="4360" max="4362" width="12.7109375" style="222" customWidth="1"/>
    <col min="4363" max="4363" width="14.140625" style="222" customWidth="1"/>
    <col min="4364" max="4364" width="12.7109375" style="222" customWidth="1"/>
    <col min="4365" max="4365" width="12.85546875" style="222" customWidth="1"/>
    <col min="4366" max="4366" width="12.7109375" style="222" customWidth="1"/>
    <col min="4367" max="4367" width="11.28515625" style="222" customWidth="1"/>
    <col min="4368" max="4368" width="11.7109375" style="222" customWidth="1"/>
    <col min="4369" max="4369" width="10.85546875" style="222" customWidth="1"/>
    <col min="4370" max="4370" width="8" style="222" customWidth="1"/>
    <col min="4371" max="4371" width="7.42578125" style="222" customWidth="1"/>
    <col min="4372" max="4372" width="8.28515625" style="222" customWidth="1"/>
    <col min="4373" max="4373" width="8" style="222" customWidth="1"/>
    <col min="4374" max="4375" width="8.28515625" style="222" customWidth="1"/>
    <col min="4376" max="4376" width="7.85546875" style="222" customWidth="1"/>
    <col min="4377" max="4377" width="6" style="222" customWidth="1"/>
    <col min="4378" max="4576" width="8" style="222"/>
    <col min="4577" max="4577" width="3.28515625" style="222" bestFit="1" customWidth="1"/>
    <col min="4578" max="4578" width="25.28515625" style="222" customWidth="1"/>
    <col min="4579" max="4579" width="71.85546875" style="222" customWidth="1"/>
    <col min="4580" max="4586" width="10.7109375" style="222" customWidth="1"/>
    <col min="4587" max="4590" width="12.7109375" style="222" customWidth="1"/>
    <col min="4591" max="4591" width="14.7109375" style="222" customWidth="1"/>
    <col min="4592" max="4594" width="12.7109375" style="222" customWidth="1"/>
    <col min="4595" max="4595" width="14.7109375" style="222" customWidth="1"/>
    <col min="4596" max="4598" width="12.7109375" style="222" customWidth="1"/>
    <col min="4599" max="4599" width="14.7109375" style="222" customWidth="1"/>
    <col min="4600" max="4602" width="12.7109375" style="222" customWidth="1"/>
    <col min="4603" max="4603" width="14.7109375" style="222" customWidth="1"/>
    <col min="4604" max="4606" width="12.7109375" style="222" customWidth="1"/>
    <col min="4607" max="4607" width="14.7109375" style="222" customWidth="1"/>
    <col min="4608" max="4610" width="12.7109375" style="222" customWidth="1"/>
    <col min="4611" max="4611" width="14.7109375" style="222" customWidth="1"/>
    <col min="4612" max="4614" width="12.7109375" style="222" customWidth="1"/>
    <col min="4615" max="4615" width="14.7109375" style="222" customWidth="1"/>
    <col min="4616" max="4618" width="12.7109375" style="222" customWidth="1"/>
    <col min="4619" max="4619" width="14.140625" style="222" customWidth="1"/>
    <col min="4620" max="4620" width="12.7109375" style="222" customWidth="1"/>
    <col min="4621" max="4621" width="12.85546875" style="222" customWidth="1"/>
    <col min="4622" max="4622" width="12.7109375" style="222" customWidth="1"/>
    <col min="4623" max="4623" width="11.28515625" style="222" customWidth="1"/>
    <col min="4624" max="4624" width="11.7109375" style="222" customWidth="1"/>
    <col min="4625" max="4625" width="10.85546875" style="222" customWidth="1"/>
    <col min="4626" max="4626" width="8" style="222" customWidth="1"/>
    <col min="4627" max="4627" width="7.42578125" style="222" customWidth="1"/>
    <col min="4628" max="4628" width="8.28515625" style="222" customWidth="1"/>
    <col min="4629" max="4629" width="8" style="222" customWidth="1"/>
    <col min="4630" max="4631" width="8.28515625" style="222" customWidth="1"/>
    <col min="4632" max="4632" width="7.85546875" style="222" customWidth="1"/>
    <col min="4633" max="4633" width="6" style="222" customWidth="1"/>
    <col min="4634" max="4832" width="8" style="222"/>
    <col min="4833" max="4833" width="3.28515625" style="222" bestFit="1" customWidth="1"/>
    <col min="4834" max="4834" width="25.28515625" style="222" customWidth="1"/>
    <col min="4835" max="4835" width="71.85546875" style="222" customWidth="1"/>
    <col min="4836" max="4842" width="10.7109375" style="222" customWidth="1"/>
    <col min="4843" max="4846" width="12.7109375" style="222" customWidth="1"/>
    <col min="4847" max="4847" width="14.7109375" style="222" customWidth="1"/>
    <col min="4848" max="4850" width="12.7109375" style="222" customWidth="1"/>
    <col min="4851" max="4851" width="14.7109375" style="222" customWidth="1"/>
    <col min="4852" max="4854" width="12.7109375" style="222" customWidth="1"/>
    <col min="4855" max="4855" width="14.7109375" style="222" customWidth="1"/>
    <col min="4856" max="4858" width="12.7109375" style="222" customWidth="1"/>
    <col min="4859" max="4859" width="14.7109375" style="222" customWidth="1"/>
    <col min="4860" max="4862" width="12.7109375" style="222" customWidth="1"/>
    <col min="4863" max="4863" width="14.7109375" style="222" customWidth="1"/>
    <col min="4864" max="4866" width="12.7109375" style="222" customWidth="1"/>
    <col min="4867" max="4867" width="14.7109375" style="222" customWidth="1"/>
    <col min="4868" max="4870" width="12.7109375" style="222" customWidth="1"/>
    <col min="4871" max="4871" width="14.7109375" style="222" customWidth="1"/>
    <col min="4872" max="4874" width="12.7109375" style="222" customWidth="1"/>
    <col min="4875" max="4875" width="14.140625" style="222" customWidth="1"/>
    <col min="4876" max="4876" width="12.7109375" style="222" customWidth="1"/>
    <col min="4877" max="4877" width="12.85546875" style="222" customWidth="1"/>
    <col min="4878" max="4878" width="12.7109375" style="222" customWidth="1"/>
    <col min="4879" max="4879" width="11.28515625" style="222" customWidth="1"/>
    <col min="4880" max="4880" width="11.7109375" style="222" customWidth="1"/>
    <col min="4881" max="4881" width="10.85546875" style="222" customWidth="1"/>
    <col min="4882" max="4882" width="8" style="222" customWidth="1"/>
    <col min="4883" max="4883" width="7.42578125" style="222" customWidth="1"/>
    <col min="4884" max="4884" width="8.28515625" style="222" customWidth="1"/>
    <col min="4885" max="4885" width="8" style="222" customWidth="1"/>
    <col min="4886" max="4887" width="8.28515625" style="222" customWidth="1"/>
    <col min="4888" max="4888" width="7.85546875" style="222" customWidth="1"/>
    <col min="4889" max="4889" width="6" style="222" customWidth="1"/>
    <col min="4890" max="5088" width="8" style="222"/>
    <col min="5089" max="5089" width="3.28515625" style="222" bestFit="1" customWidth="1"/>
    <col min="5090" max="5090" width="25.28515625" style="222" customWidth="1"/>
    <col min="5091" max="5091" width="71.85546875" style="222" customWidth="1"/>
    <col min="5092" max="5098" width="10.7109375" style="222" customWidth="1"/>
    <col min="5099" max="5102" width="12.7109375" style="222" customWidth="1"/>
    <col min="5103" max="5103" width="14.7109375" style="222" customWidth="1"/>
    <col min="5104" max="5106" width="12.7109375" style="222" customWidth="1"/>
    <col min="5107" max="5107" width="14.7109375" style="222" customWidth="1"/>
    <col min="5108" max="5110" width="12.7109375" style="222" customWidth="1"/>
    <col min="5111" max="5111" width="14.7109375" style="222" customWidth="1"/>
    <col min="5112" max="5114" width="12.7109375" style="222" customWidth="1"/>
    <col min="5115" max="5115" width="14.7109375" style="222" customWidth="1"/>
    <col min="5116" max="5118" width="12.7109375" style="222" customWidth="1"/>
    <col min="5119" max="5119" width="14.7109375" style="222" customWidth="1"/>
    <col min="5120" max="5122" width="12.7109375" style="222" customWidth="1"/>
    <col min="5123" max="5123" width="14.7109375" style="222" customWidth="1"/>
    <col min="5124" max="5126" width="12.7109375" style="222" customWidth="1"/>
    <col min="5127" max="5127" width="14.7109375" style="222" customWidth="1"/>
    <col min="5128" max="5130" width="12.7109375" style="222" customWidth="1"/>
    <col min="5131" max="5131" width="14.140625" style="222" customWidth="1"/>
    <col min="5132" max="5132" width="12.7109375" style="222" customWidth="1"/>
    <col min="5133" max="5133" width="12.85546875" style="222" customWidth="1"/>
    <col min="5134" max="5134" width="12.7109375" style="222" customWidth="1"/>
    <col min="5135" max="5135" width="11.28515625" style="222" customWidth="1"/>
    <col min="5136" max="5136" width="11.7109375" style="222" customWidth="1"/>
    <col min="5137" max="5137" width="10.85546875" style="222" customWidth="1"/>
    <col min="5138" max="5138" width="8" style="222" customWidth="1"/>
    <col min="5139" max="5139" width="7.42578125" style="222" customWidth="1"/>
    <col min="5140" max="5140" width="8.28515625" style="222" customWidth="1"/>
    <col min="5141" max="5141" width="8" style="222" customWidth="1"/>
    <col min="5142" max="5143" width="8.28515625" style="222" customWidth="1"/>
    <col min="5144" max="5144" width="7.85546875" style="222" customWidth="1"/>
    <col min="5145" max="5145" width="6" style="222" customWidth="1"/>
    <col min="5146" max="5344" width="8" style="222"/>
    <col min="5345" max="5345" width="3.28515625" style="222" bestFit="1" customWidth="1"/>
    <col min="5346" max="5346" width="25.28515625" style="222" customWidth="1"/>
    <col min="5347" max="5347" width="71.85546875" style="222" customWidth="1"/>
    <col min="5348" max="5354" width="10.7109375" style="222" customWidth="1"/>
    <col min="5355" max="5358" width="12.7109375" style="222" customWidth="1"/>
    <col min="5359" max="5359" width="14.7109375" style="222" customWidth="1"/>
    <col min="5360" max="5362" width="12.7109375" style="222" customWidth="1"/>
    <col min="5363" max="5363" width="14.7109375" style="222" customWidth="1"/>
    <col min="5364" max="5366" width="12.7109375" style="222" customWidth="1"/>
    <col min="5367" max="5367" width="14.7109375" style="222" customWidth="1"/>
    <col min="5368" max="5370" width="12.7109375" style="222" customWidth="1"/>
    <col min="5371" max="5371" width="14.7109375" style="222" customWidth="1"/>
    <col min="5372" max="5374" width="12.7109375" style="222" customWidth="1"/>
    <col min="5375" max="5375" width="14.7109375" style="222" customWidth="1"/>
    <col min="5376" max="5378" width="12.7109375" style="222" customWidth="1"/>
    <col min="5379" max="5379" width="14.7109375" style="222" customWidth="1"/>
    <col min="5380" max="5382" width="12.7109375" style="222" customWidth="1"/>
    <col min="5383" max="5383" width="14.7109375" style="222" customWidth="1"/>
    <col min="5384" max="5386" width="12.7109375" style="222" customWidth="1"/>
    <col min="5387" max="5387" width="14.140625" style="222" customWidth="1"/>
    <col min="5388" max="5388" width="12.7109375" style="222" customWidth="1"/>
    <col min="5389" max="5389" width="12.85546875" style="222" customWidth="1"/>
    <col min="5390" max="5390" width="12.7109375" style="222" customWidth="1"/>
    <col min="5391" max="5391" width="11.28515625" style="222" customWidth="1"/>
    <col min="5392" max="5392" width="11.7109375" style="222" customWidth="1"/>
    <col min="5393" max="5393" width="10.85546875" style="222" customWidth="1"/>
    <col min="5394" max="5394" width="8" style="222" customWidth="1"/>
    <col min="5395" max="5395" width="7.42578125" style="222" customWidth="1"/>
    <col min="5396" max="5396" width="8.28515625" style="222" customWidth="1"/>
    <col min="5397" max="5397" width="8" style="222" customWidth="1"/>
    <col min="5398" max="5399" width="8.28515625" style="222" customWidth="1"/>
    <col min="5400" max="5400" width="7.85546875" style="222" customWidth="1"/>
    <col min="5401" max="5401" width="6" style="222" customWidth="1"/>
    <col min="5402" max="5600" width="8" style="222"/>
    <col min="5601" max="5601" width="3.28515625" style="222" bestFit="1" customWidth="1"/>
    <col min="5602" max="5602" width="25.28515625" style="222" customWidth="1"/>
    <col min="5603" max="5603" width="71.85546875" style="222" customWidth="1"/>
    <col min="5604" max="5610" width="10.7109375" style="222" customWidth="1"/>
    <col min="5611" max="5614" width="12.7109375" style="222" customWidth="1"/>
    <col min="5615" max="5615" width="14.7109375" style="222" customWidth="1"/>
    <col min="5616" max="5618" width="12.7109375" style="222" customWidth="1"/>
    <col min="5619" max="5619" width="14.7109375" style="222" customWidth="1"/>
    <col min="5620" max="5622" width="12.7109375" style="222" customWidth="1"/>
    <col min="5623" max="5623" width="14.7109375" style="222" customWidth="1"/>
    <col min="5624" max="5626" width="12.7109375" style="222" customWidth="1"/>
    <col min="5627" max="5627" width="14.7109375" style="222" customWidth="1"/>
    <col min="5628" max="5630" width="12.7109375" style="222" customWidth="1"/>
    <col min="5631" max="5631" width="14.7109375" style="222" customWidth="1"/>
    <col min="5632" max="5634" width="12.7109375" style="222" customWidth="1"/>
    <col min="5635" max="5635" width="14.7109375" style="222" customWidth="1"/>
    <col min="5636" max="5638" width="12.7109375" style="222" customWidth="1"/>
    <col min="5639" max="5639" width="14.7109375" style="222" customWidth="1"/>
    <col min="5640" max="5642" width="12.7109375" style="222" customWidth="1"/>
    <col min="5643" max="5643" width="14.140625" style="222" customWidth="1"/>
    <col min="5644" max="5644" width="12.7109375" style="222" customWidth="1"/>
    <col min="5645" max="5645" width="12.85546875" style="222" customWidth="1"/>
    <col min="5646" max="5646" width="12.7109375" style="222" customWidth="1"/>
    <col min="5647" max="5647" width="11.28515625" style="222" customWidth="1"/>
    <col min="5648" max="5648" width="11.7109375" style="222" customWidth="1"/>
    <col min="5649" max="5649" width="10.85546875" style="222" customWidth="1"/>
    <col min="5650" max="5650" width="8" style="222" customWidth="1"/>
    <col min="5651" max="5651" width="7.42578125" style="222" customWidth="1"/>
    <col min="5652" max="5652" width="8.28515625" style="222" customWidth="1"/>
    <col min="5653" max="5653" width="8" style="222" customWidth="1"/>
    <col min="5654" max="5655" width="8.28515625" style="222" customWidth="1"/>
    <col min="5656" max="5656" width="7.85546875" style="222" customWidth="1"/>
    <col min="5657" max="5657" width="6" style="222" customWidth="1"/>
    <col min="5658" max="5856" width="8" style="222"/>
    <col min="5857" max="5857" width="3.28515625" style="222" bestFit="1" customWidth="1"/>
    <col min="5858" max="5858" width="25.28515625" style="222" customWidth="1"/>
    <col min="5859" max="5859" width="71.85546875" style="222" customWidth="1"/>
    <col min="5860" max="5866" width="10.7109375" style="222" customWidth="1"/>
    <col min="5867" max="5870" width="12.7109375" style="222" customWidth="1"/>
    <col min="5871" max="5871" width="14.7109375" style="222" customWidth="1"/>
    <col min="5872" max="5874" width="12.7109375" style="222" customWidth="1"/>
    <col min="5875" max="5875" width="14.7109375" style="222" customWidth="1"/>
    <col min="5876" max="5878" width="12.7109375" style="222" customWidth="1"/>
    <col min="5879" max="5879" width="14.7109375" style="222" customWidth="1"/>
    <col min="5880" max="5882" width="12.7109375" style="222" customWidth="1"/>
    <col min="5883" max="5883" width="14.7109375" style="222" customWidth="1"/>
    <col min="5884" max="5886" width="12.7109375" style="222" customWidth="1"/>
    <col min="5887" max="5887" width="14.7109375" style="222" customWidth="1"/>
    <col min="5888" max="5890" width="12.7109375" style="222" customWidth="1"/>
    <col min="5891" max="5891" width="14.7109375" style="222" customWidth="1"/>
    <col min="5892" max="5894" width="12.7109375" style="222" customWidth="1"/>
    <col min="5895" max="5895" width="14.7109375" style="222" customWidth="1"/>
    <col min="5896" max="5898" width="12.7109375" style="222" customWidth="1"/>
    <col min="5899" max="5899" width="14.140625" style="222" customWidth="1"/>
    <col min="5900" max="5900" width="12.7109375" style="222" customWidth="1"/>
    <col min="5901" max="5901" width="12.85546875" style="222" customWidth="1"/>
    <col min="5902" max="5902" width="12.7109375" style="222" customWidth="1"/>
    <col min="5903" max="5903" width="11.28515625" style="222" customWidth="1"/>
    <col min="5904" max="5904" width="11.7109375" style="222" customWidth="1"/>
    <col min="5905" max="5905" width="10.85546875" style="222" customWidth="1"/>
    <col min="5906" max="5906" width="8" style="222" customWidth="1"/>
    <col min="5907" max="5907" width="7.42578125" style="222" customWidth="1"/>
    <col min="5908" max="5908" width="8.28515625" style="222" customWidth="1"/>
    <col min="5909" max="5909" width="8" style="222" customWidth="1"/>
    <col min="5910" max="5911" width="8.28515625" style="222" customWidth="1"/>
    <col min="5912" max="5912" width="7.85546875" style="222" customWidth="1"/>
    <col min="5913" max="5913" width="6" style="222" customWidth="1"/>
    <col min="5914" max="6112" width="8" style="222"/>
    <col min="6113" max="6113" width="3.28515625" style="222" bestFit="1" customWidth="1"/>
    <col min="6114" max="6114" width="25.28515625" style="222" customWidth="1"/>
    <col min="6115" max="6115" width="71.85546875" style="222" customWidth="1"/>
    <col min="6116" max="6122" width="10.7109375" style="222" customWidth="1"/>
    <col min="6123" max="6126" width="12.7109375" style="222" customWidth="1"/>
    <col min="6127" max="6127" width="14.7109375" style="222" customWidth="1"/>
    <col min="6128" max="6130" width="12.7109375" style="222" customWidth="1"/>
    <col min="6131" max="6131" width="14.7109375" style="222" customWidth="1"/>
    <col min="6132" max="6134" width="12.7109375" style="222" customWidth="1"/>
    <col min="6135" max="6135" width="14.7109375" style="222" customWidth="1"/>
    <col min="6136" max="6138" width="12.7109375" style="222" customWidth="1"/>
    <col min="6139" max="6139" width="14.7109375" style="222" customWidth="1"/>
    <col min="6140" max="6142" width="12.7109375" style="222" customWidth="1"/>
    <col min="6143" max="6143" width="14.7109375" style="222" customWidth="1"/>
    <col min="6144" max="6146" width="12.7109375" style="222" customWidth="1"/>
    <col min="6147" max="6147" width="14.7109375" style="222" customWidth="1"/>
    <col min="6148" max="6150" width="12.7109375" style="222" customWidth="1"/>
    <col min="6151" max="6151" width="14.7109375" style="222" customWidth="1"/>
    <col min="6152" max="6154" width="12.7109375" style="222" customWidth="1"/>
    <col min="6155" max="6155" width="14.140625" style="222" customWidth="1"/>
    <col min="6156" max="6156" width="12.7109375" style="222" customWidth="1"/>
    <col min="6157" max="6157" width="12.85546875" style="222" customWidth="1"/>
    <col min="6158" max="6158" width="12.7109375" style="222" customWidth="1"/>
    <col min="6159" max="6159" width="11.28515625" style="222" customWidth="1"/>
    <col min="6160" max="6160" width="11.7109375" style="222" customWidth="1"/>
    <col min="6161" max="6161" width="10.85546875" style="222" customWidth="1"/>
    <col min="6162" max="6162" width="8" style="222" customWidth="1"/>
    <col min="6163" max="6163" width="7.42578125" style="222" customWidth="1"/>
    <col min="6164" max="6164" width="8.28515625" style="222" customWidth="1"/>
    <col min="6165" max="6165" width="8" style="222" customWidth="1"/>
    <col min="6166" max="6167" width="8.28515625" style="222" customWidth="1"/>
    <col min="6168" max="6168" width="7.85546875" style="222" customWidth="1"/>
    <col min="6169" max="6169" width="6" style="222" customWidth="1"/>
    <col min="6170" max="6368" width="8" style="222"/>
    <col min="6369" max="6369" width="3.28515625" style="222" bestFit="1" customWidth="1"/>
    <col min="6370" max="6370" width="25.28515625" style="222" customWidth="1"/>
    <col min="6371" max="6371" width="71.85546875" style="222" customWidth="1"/>
    <col min="6372" max="6378" width="10.7109375" style="222" customWidth="1"/>
    <col min="6379" max="6382" width="12.7109375" style="222" customWidth="1"/>
    <col min="6383" max="6383" width="14.7109375" style="222" customWidth="1"/>
    <col min="6384" max="6386" width="12.7109375" style="222" customWidth="1"/>
    <col min="6387" max="6387" width="14.7109375" style="222" customWidth="1"/>
    <col min="6388" max="6390" width="12.7109375" style="222" customWidth="1"/>
    <col min="6391" max="6391" width="14.7109375" style="222" customWidth="1"/>
    <col min="6392" max="6394" width="12.7109375" style="222" customWidth="1"/>
    <col min="6395" max="6395" width="14.7109375" style="222" customWidth="1"/>
    <col min="6396" max="6398" width="12.7109375" style="222" customWidth="1"/>
    <col min="6399" max="6399" width="14.7109375" style="222" customWidth="1"/>
    <col min="6400" max="6402" width="12.7109375" style="222" customWidth="1"/>
    <col min="6403" max="6403" width="14.7109375" style="222" customWidth="1"/>
    <col min="6404" max="6406" width="12.7109375" style="222" customWidth="1"/>
    <col min="6407" max="6407" width="14.7109375" style="222" customWidth="1"/>
    <col min="6408" max="6410" width="12.7109375" style="222" customWidth="1"/>
    <col min="6411" max="6411" width="14.140625" style="222" customWidth="1"/>
    <col min="6412" max="6412" width="12.7109375" style="222" customWidth="1"/>
    <col min="6413" max="6413" width="12.85546875" style="222" customWidth="1"/>
    <col min="6414" max="6414" width="12.7109375" style="222" customWidth="1"/>
    <col min="6415" max="6415" width="11.28515625" style="222" customWidth="1"/>
    <col min="6416" max="6416" width="11.7109375" style="222" customWidth="1"/>
    <col min="6417" max="6417" width="10.85546875" style="222" customWidth="1"/>
    <col min="6418" max="6418" width="8" style="222" customWidth="1"/>
    <col min="6419" max="6419" width="7.42578125" style="222" customWidth="1"/>
    <col min="6420" max="6420" width="8.28515625" style="222" customWidth="1"/>
    <col min="6421" max="6421" width="8" style="222" customWidth="1"/>
    <col min="6422" max="6423" width="8.28515625" style="222" customWidth="1"/>
    <col min="6424" max="6424" width="7.85546875" style="222" customWidth="1"/>
    <col min="6425" max="6425" width="6" style="222" customWidth="1"/>
    <col min="6426" max="6624" width="8" style="222"/>
    <col min="6625" max="6625" width="3.28515625" style="222" bestFit="1" customWidth="1"/>
    <col min="6626" max="6626" width="25.28515625" style="222" customWidth="1"/>
    <col min="6627" max="6627" width="71.85546875" style="222" customWidth="1"/>
    <col min="6628" max="6634" width="10.7109375" style="222" customWidth="1"/>
    <col min="6635" max="6638" width="12.7109375" style="222" customWidth="1"/>
    <col min="6639" max="6639" width="14.7109375" style="222" customWidth="1"/>
    <col min="6640" max="6642" width="12.7109375" style="222" customWidth="1"/>
    <col min="6643" max="6643" width="14.7109375" style="222" customWidth="1"/>
    <col min="6644" max="6646" width="12.7109375" style="222" customWidth="1"/>
    <col min="6647" max="6647" width="14.7109375" style="222" customWidth="1"/>
    <col min="6648" max="6650" width="12.7109375" style="222" customWidth="1"/>
    <col min="6651" max="6651" width="14.7109375" style="222" customWidth="1"/>
    <col min="6652" max="6654" width="12.7109375" style="222" customWidth="1"/>
    <col min="6655" max="6655" width="14.7109375" style="222" customWidth="1"/>
    <col min="6656" max="6658" width="12.7109375" style="222" customWidth="1"/>
    <col min="6659" max="6659" width="14.7109375" style="222" customWidth="1"/>
    <col min="6660" max="6662" width="12.7109375" style="222" customWidth="1"/>
    <col min="6663" max="6663" width="14.7109375" style="222" customWidth="1"/>
    <col min="6664" max="6666" width="12.7109375" style="222" customWidth="1"/>
    <col min="6667" max="6667" width="14.140625" style="222" customWidth="1"/>
    <col min="6668" max="6668" width="12.7109375" style="222" customWidth="1"/>
    <col min="6669" max="6669" width="12.85546875" style="222" customWidth="1"/>
    <col min="6670" max="6670" width="12.7109375" style="222" customWidth="1"/>
    <col min="6671" max="6671" width="11.28515625" style="222" customWidth="1"/>
    <col min="6672" max="6672" width="11.7109375" style="222" customWidth="1"/>
    <col min="6673" max="6673" width="10.85546875" style="222" customWidth="1"/>
    <col min="6674" max="6674" width="8" style="222" customWidth="1"/>
    <col min="6675" max="6675" width="7.42578125" style="222" customWidth="1"/>
    <col min="6676" max="6676" width="8.28515625" style="222" customWidth="1"/>
    <col min="6677" max="6677" width="8" style="222" customWidth="1"/>
    <col min="6678" max="6679" width="8.28515625" style="222" customWidth="1"/>
    <col min="6680" max="6680" width="7.85546875" style="222" customWidth="1"/>
    <col min="6681" max="6681" width="6" style="222" customWidth="1"/>
    <col min="6682" max="6880" width="8" style="222"/>
    <col min="6881" max="6881" width="3.28515625" style="222" bestFit="1" customWidth="1"/>
    <col min="6882" max="6882" width="25.28515625" style="222" customWidth="1"/>
    <col min="6883" max="6883" width="71.85546875" style="222" customWidth="1"/>
    <col min="6884" max="6890" width="10.7109375" style="222" customWidth="1"/>
    <col min="6891" max="6894" width="12.7109375" style="222" customWidth="1"/>
    <col min="6895" max="6895" width="14.7109375" style="222" customWidth="1"/>
    <col min="6896" max="6898" width="12.7109375" style="222" customWidth="1"/>
    <col min="6899" max="6899" width="14.7109375" style="222" customWidth="1"/>
    <col min="6900" max="6902" width="12.7109375" style="222" customWidth="1"/>
    <col min="6903" max="6903" width="14.7109375" style="222" customWidth="1"/>
    <col min="6904" max="6906" width="12.7109375" style="222" customWidth="1"/>
    <col min="6907" max="6907" width="14.7109375" style="222" customWidth="1"/>
    <col min="6908" max="6910" width="12.7109375" style="222" customWidth="1"/>
    <col min="6911" max="6911" width="14.7109375" style="222" customWidth="1"/>
    <col min="6912" max="6914" width="12.7109375" style="222" customWidth="1"/>
    <col min="6915" max="6915" width="14.7109375" style="222" customWidth="1"/>
    <col min="6916" max="6918" width="12.7109375" style="222" customWidth="1"/>
    <col min="6919" max="6919" width="14.7109375" style="222" customWidth="1"/>
    <col min="6920" max="6922" width="12.7109375" style="222" customWidth="1"/>
    <col min="6923" max="6923" width="14.140625" style="222" customWidth="1"/>
    <col min="6924" max="6924" width="12.7109375" style="222" customWidth="1"/>
    <col min="6925" max="6925" width="12.85546875" style="222" customWidth="1"/>
    <col min="6926" max="6926" width="12.7109375" style="222" customWidth="1"/>
    <col min="6927" max="6927" width="11.28515625" style="222" customWidth="1"/>
    <col min="6928" max="6928" width="11.7109375" style="222" customWidth="1"/>
    <col min="6929" max="6929" width="10.85546875" style="222" customWidth="1"/>
    <col min="6930" max="6930" width="8" style="222" customWidth="1"/>
    <col min="6931" max="6931" width="7.42578125" style="222" customWidth="1"/>
    <col min="6932" max="6932" width="8.28515625" style="222" customWidth="1"/>
    <col min="6933" max="6933" width="8" style="222" customWidth="1"/>
    <col min="6934" max="6935" width="8.28515625" style="222" customWidth="1"/>
    <col min="6936" max="6936" width="7.85546875" style="222" customWidth="1"/>
    <col min="6937" max="6937" width="6" style="222" customWidth="1"/>
    <col min="6938" max="7136" width="8" style="222"/>
    <col min="7137" max="7137" width="3.28515625" style="222" bestFit="1" customWidth="1"/>
    <col min="7138" max="7138" width="25.28515625" style="222" customWidth="1"/>
    <col min="7139" max="7139" width="71.85546875" style="222" customWidth="1"/>
    <col min="7140" max="7146" width="10.7109375" style="222" customWidth="1"/>
    <col min="7147" max="7150" width="12.7109375" style="222" customWidth="1"/>
    <col min="7151" max="7151" width="14.7109375" style="222" customWidth="1"/>
    <col min="7152" max="7154" width="12.7109375" style="222" customWidth="1"/>
    <col min="7155" max="7155" width="14.7109375" style="222" customWidth="1"/>
    <col min="7156" max="7158" width="12.7109375" style="222" customWidth="1"/>
    <col min="7159" max="7159" width="14.7109375" style="222" customWidth="1"/>
    <col min="7160" max="7162" width="12.7109375" style="222" customWidth="1"/>
    <col min="7163" max="7163" width="14.7109375" style="222" customWidth="1"/>
    <col min="7164" max="7166" width="12.7109375" style="222" customWidth="1"/>
    <col min="7167" max="7167" width="14.7109375" style="222" customWidth="1"/>
    <col min="7168" max="7170" width="12.7109375" style="222" customWidth="1"/>
    <col min="7171" max="7171" width="14.7109375" style="222" customWidth="1"/>
    <col min="7172" max="7174" width="12.7109375" style="222" customWidth="1"/>
    <col min="7175" max="7175" width="14.7109375" style="222" customWidth="1"/>
    <col min="7176" max="7178" width="12.7109375" style="222" customWidth="1"/>
    <col min="7179" max="7179" width="14.140625" style="222" customWidth="1"/>
    <col min="7180" max="7180" width="12.7109375" style="222" customWidth="1"/>
    <col min="7181" max="7181" width="12.85546875" style="222" customWidth="1"/>
    <col min="7182" max="7182" width="12.7109375" style="222" customWidth="1"/>
    <col min="7183" max="7183" width="11.28515625" style="222" customWidth="1"/>
    <col min="7184" max="7184" width="11.7109375" style="222" customWidth="1"/>
    <col min="7185" max="7185" width="10.85546875" style="222" customWidth="1"/>
    <col min="7186" max="7186" width="8" style="222" customWidth="1"/>
    <col min="7187" max="7187" width="7.42578125" style="222" customWidth="1"/>
    <col min="7188" max="7188" width="8.28515625" style="222" customWidth="1"/>
    <col min="7189" max="7189" width="8" style="222" customWidth="1"/>
    <col min="7190" max="7191" width="8.28515625" style="222" customWidth="1"/>
    <col min="7192" max="7192" width="7.85546875" style="222" customWidth="1"/>
    <col min="7193" max="7193" width="6" style="222" customWidth="1"/>
    <col min="7194" max="7392" width="8" style="222"/>
    <col min="7393" max="7393" width="3.28515625" style="222" bestFit="1" customWidth="1"/>
    <col min="7394" max="7394" width="25.28515625" style="222" customWidth="1"/>
    <col min="7395" max="7395" width="71.85546875" style="222" customWidth="1"/>
    <col min="7396" max="7402" width="10.7109375" style="222" customWidth="1"/>
    <col min="7403" max="7406" width="12.7109375" style="222" customWidth="1"/>
    <col min="7407" max="7407" width="14.7109375" style="222" customWidth="1"/>
    <col min="7408" max="7410" width="12.7109375" style="222" customWidth="1"/>
    <col min="7411" max="7411" width="14.7109375" style="222" customWidth="1"/>
    <col min="7412" max="7414" width="12.7109375" style="222" customWidth="1"/>
    <col min="7415" max="7415" width="14.7109375" style="222" customWidth="1"/>
    <col min="7416" max="7418" width="12.7109375" style="222" customWidth="1"/>
    <col min="7419" max="7419" width="14.7109375" style="222" customWidth="1"/>
    <col min="7420" max="7422" width="12.7109375" style="222" customWidth="1"/>
    <col min="7423" max="7423" width="14.7109375" style="222" customWidth="1"/>
    <col min="7424" max="7426" width="12.7109375" style="222" customWidth="1"/>
    <col min="7427" max="7427" width="14.7109375" style="222" customWidth="1"/>
    <col min="7428" max="7430" width="12.7109375" style="222" customWidth="1"/>
    <col min="7431" max="7431" width="14.7109375" style="222" customWidth="1"/>
    <col min="7432" max="7434" width="12.7109375" style="222" customWidth="1"/>
    <col min="7435" max="7435" width="14.140625" style="222" customWidth="1"/>
    <col min="7436" max="7436" width="12.7109375" style="222" customWidth="1"/>
    <col min="7437" max="7437" width="12.85546875" style="222" customWidth="1"/>
    <col min="7438" max="7438" width="12.7109375" style="222" customWidth="1"/>
    <col min="7439" max="7439" width="11.28515625" style="222" customWidth="1"/>
    <col min="7440" max="7440" width="11.7109375" style="222" customWidth="1"/>
    <col min="7441" max="7441" width="10.85546875" style="222" customWidth="1"/>
    <col min="7442" max="7442" width="8" style="222" customWidth="1"/>
    <col min="7443" max="7443" width="7.42578125" style="222" customWidth="1"/>
    <col min="7444" max="7444" width="8.28515625" style="222" customWidth="1"/>
    <col min="7445" max="7445" width="8" style="222" customWidth="1"/>
    <col min="7446" max="7447" width="8.28515625" style="222" customWidth="1"/>
    <col min="7448" max="7448" width="7.85546875" style="222" customWidth="1"/>
    <col min="7449" max="7449" width="6" style="222" customWidth="1"/>
    <col min="7450" max="7648" width="8" style="222"/>
    <col min="7649" max="7649" width="3.28515625" style="222" bestFit="1" customWidth="1"/>
    <col min="7650" max="7650" width="25.28515625" style="222" customWidth="1"/>
    <col min="7651" max="7651" width="71.85546875" style="222" customWidth="1"/>
    <col min="7652" max="7658" width="10.7109375" style="222" customWidth="1"/>
    <col min="7659" max="7662" width="12.7109375" style="222" customWidth="1"/>
    <col min="7663" max="7663" width="14.7109375" style="222" customWidth="1"/>
    <col min="7664" max="7666" width="12.7109375" style="222" customWidth="1"/>
    <col min="7667" max="7667" width="14.7109375" style="222" customWidth="1"/>
    <col min="7668" max="7670" width="12.7109375" style="222" customWidth="1"/>
    <col min="7671" max="7671" width="14.7109375" style="222" customWidth="1"/>
    <col min="7672" max="7674" width="12.7109375" style="222" customWidth="1"/>
    <col min="7675" max="7675" width="14.7109375" style="222" customWidth="1"/>
    <col min="7676" max="7678" width="12.7109375" style="222" customWidth="1"/>
    <col min="7679" max="7679" width="14.7109375" style="222" customWidth="1"/>
    <col min="7680" max="7682" width="12.7109375" style="222" customWidth="1"/>
    <col min="7683" max="7683" width="14.7109375" style="222" customWidth="1"/>
    <col min="7684" max="7686" width="12.7109375" style="222" customWidth="1"/>
    <col min="7687" max="7687" width="14.7109375" style="222" customWidth="1"/>
    <col min="7688" max="7690" width="12.7109375" style="222" customWidth="1"/>
    <col min="7691" max="7691" width="14.140625" style="222" customWidth="1"/>
    <col min="7692" max="7692" width="12.7109375" style="222" customWidth="1"/>
    <col min="7693" max="7693" width="12.85546875" style="222" customWidth="1"/>
    <col min="7694" max="7694" width="12.7109375" style="222" customWidth="1"/>
    <col min="7695" max="7695" width="11.28515625" style="222" customWidth="1"/>
    <col min="7696" max="7696" width="11.7109375" style="222" customWidth="1"/>
    <col min="7697" max="7697" width="10.85546875" style="222" customWidth="1"/>
    <col min="7698" max="7698" width="8" style="222" customWidth="1"/>
    <col min="7699" max="7699" width="7.42578125" style="222" customWidth="1"/>
    <col min="7700" max="7700" width="8.28515625" style="222" customWidth="1"/>
    <col min="7701" max="7701" width="8" style="222" customWidth="1"/>
    <col min="7702" max="7703" width="8.28515625" style="222" customWidth="1"/>
    <col min="7704" max="7704" width="7.85546875" style="222" customWidth="1"/>
    <col min="7705" max="7705" width="6" style="222" customWidth="1"/>
    <col min="7706" max="7904" width="8" style="222"/>
    <col min="7905" max="7905" width="3.28515625" style="222" bestFit="1" customWidth="1"/>
    <col min="7906" max="7906" width="25.28515625" style="222" customWidth="1"/>
    <col min="7907" max="7907" width="71.85546875" style="222" customWidth="1"/>
    <col min="7908" max="7914" width="10.7109375" style="222" customWidth="1"/>
    <col min="7915" max="7918" width="12.7109375" style="222" customWidth="1"/>
    <col min="7919" max="7919" width="14.7109375" style="222" customWidth="1"/>
    <col min="7920" max="7922" width="12.7109375" style="222" customWidth="1"/>
    <col min="7923" max="7923" width="14.7109375" style="222" customWidth="1"/>
    <col min="7924" max="7926" width="12.7109375" style="222" customWidth="1"/>
    <col min="7927" max="7927" width="14.7109375" style="222" customWidth="1"/>
    <col min="7928" max="7930" width="12.7109375" style="222" customWidth="1"/>
    <col min="7931" max="7931" width="14.7109375" style="222" customWidth="1"/>
    <col min="7932" max="7934" width="12.7109375" style="222" customWidth="1"/>
    <col min="7935" max="7935" width="14.7109375" style="222" customWidth="1"/>
    <col min="7936" max="7938" width="12.7109375" style="222" customWidth="1"/>
    <col min="7939" max="7939" width="14.7109375" style="222" customWidth="1"/>
    <col min="7940" max="7942" width="12.7109375" style="222" customWidth="1"/>
    <col min="7943" max="7943" width="14.7109375" style="222" customWidth="1"/>
    <col min="7944" max="7946" width="12.7109375" style="222" customWidth="1"/>
    <col min="7947" max="7947" width="14.140625" style="222" customWidth="1"/>
    <col min="7948" max="7948" width="12.7109375" style="222" customWidth="1"/>
    <col min="7949" max="7949" width="12.85546875" style="222" customWidth="1"/>
    <col min="7950" max="7950" width="12.7109375" style="222" customWidth="1"/>
    <col min="7951" max="7951" width="11.28515625" style="222" customWidth="1"/>
    <col min="7952" max="7952" width="11.7109375" style="222" customWidth="1"/>
    <col min="7953" max="7953" width="10.85546875" style="222" customWidth="1"/>
    <col min="7954" max="7954" width="8" style="222" customWidth="1"/>
    <col min="7955" max="7955" width="7.42578125" style="222" customWidth="1"/>
    <col min="7956" max="7956" width="8.28515625" style="222" customWidth="1"/>
    <col min="7957" max="7957" width="8" style="222" customWidth="1"/>
    <col min="7958" max="7959" width="8.28515625" style="222" customWidth="1"/>
    <col min="7960" max="7960" width="7.85546875" style="222" customWidth="1"/>
    <col min="7961" max="7961" width="6" style="222" customWidth="1"/>
    <col min="7962" max="8160" width="8" style="222"/>
    <col min="8161" max="8161" width="3.28515625" style="222" bestFit="1" customWidth="1"/>
    <col min="8162" max="8162" width="25.28515625" style="222" customWidth="1"/>
    <col min="8163" max="8163" width="71.85546875" style="222" customWidth="1"/>
    <col min="8164" max="8170" width="10.7109375" style="222" customWidth="1"/>
    <col min="8171" max="8174" width="12.7109375" style="222" customWidth="1"/>
    <col min="8175" max="8175" width="14.7109375" style="222" customWidth="1"/>
    <col min="8176" max="8178" width="12.7109375" style="222" customWidth="1"/>
    <col min="8179" max="8179" width="14.7109375" style="222" customWidth="1"/>
    <col min="8180" max="8182" width="12.7109375" style="222" customWidth="1"/>
    <col min="8183" max="8183" width="14.7109375" style="222" customWidth="1"/>
    <col min="8184" max="8186" width="12.7109375" style="222" customWidth="1"/>
    <col min="8187" max="8187" width="14.7109375" style="222" customWidth="1"/>
    <col min="8188" max="8190" width="12.7109375" style="222" customWidth="1"/>
    <col min="8191" max="8191" width="14.7109375" style="222" customWidth="1"/>
    <col min="8192" max="8194" width="12.7109375" style="222" customWidth="1"/>
    <col min="8195" max="8195" width="14.7109375" style="222" customWidth="1"/>
    <col min="8196" max="8198" width="12.7109375" style="222" customWidth="1"/>
    <col min="8199" max="8199" width="14.7109375" style="222" customWidth="1"/>
    <col min="8200" max="8202" width="12.7109375" style="222" customWidth="1"/>
    <col min="8203" max="8203" width="14.140625" style="222" customWidth="1"/>
    <col min="8204" max="8204" width="12.7109375" style="222" customWidth="1"/>
    <col min="8205" max="8205" width="12.85546875" style="222" customWidth="1"/>
    <col min="8206" max="8206" width="12.7109375" style="222" customWidth="1"/>
    <col min="8207" max="8207" width="11.28515625" style="222" customWidth="1"/>
    <col min="8208" max="8208" width="11.7109375" style="222" customWidth="1"/>
    <col min="8209" max="8209" width="10.85546875" style="222" customWidth="1"/>
    <col min="8210" max="8210" width="8" style="222" customWidth="1"/>
    <col min="8211" max="8211" width="7.42578125" style="222" customWidth="1"/>
    <col min="8212" max="8212" width="8.28515625" style="222" customWidth="1"/>
    <col min="8213" max="8213" width="8" style="222" customWidth="1"/>
    <col min="8214" max="8215" width="8.28515625" style="222" customWidth="1"/>
    <col min="8216" max="8216" width="7.85546875" style="222" customWidth="1"/>
    <col min="8217" max="8217" width="6" style="222" customWidth="1"/>
    <col min="8218" max="8416" width="8" style="222"/>
    <col min="8417" max="8417" width="3.28515625" style="222" bestFit="1" customWidth="1"/>
    <col min="8418" max="8418" width="25.28515625" style="222" customWidth="1"/>
    <col min="8419" max="8419" width="71.85546875" style="222" customWidth="1"/>
    <col min="8420" max="8426" width="10.7109375" style="222" customWidth="1"/>
    <col min="8427" max="8430" width="12.7109375" style="222" customWidth="1"/>
    <col min="8431" max="8431" width="14.7109375" style="222" customWidth="1"/>
    <col min="8432" max="8434" width="12.7109375" style="222" customWidth="1"/>
    <col min="8435" max="8435" width="14.7109375" style="222" customWidth="1"/>
    <col min="8436" max="8438" width="12.7109375" style="222" customWidth="1"/>
    <col min="8439" max="8439" width="14.7109375" style="222" customWidth="1"/>
    <col min="8440" max="8442" width="12.7109375" style="222" customWidth="1"/>
    <col min="8443" max="8443" width="14.7109375" style="222" customWidth="1"/>
    <col min="8444" max="8446" width="12.7109375" style="222" customWidth="1"/>
    <col min="8447" max="8447" width="14.7109375" style="222" customWidth="1"/>
    <col min="8448" max="8450" width="12.7109375" style="222" customWidth="1"/>
    <col min="8451" max="8451" width="14.7109375" style="222" customWidth="1"/>
    <col min="8452" max="8454" width="12.7109375" style="222" customWidth="1"/>
    <col min="8455" max="8455" width="14.7109375" style="222" customWidth="1"/>
    <col min="8456" max="8458" width="12.7109375" style="222" customWidth="1"/>
    <col min="8459" max="8459" width="14.140625" style="222" customWidth="1"/>
    <col min="8460" max="8460" width="12.7109375" style="222" customWidth="1"/>
    <col min="8461" max="8461" width="12.85546875" style="222" customWidth="1"/>
    <col min="8462" max="8462" width="12.7109375" style="222" customWidth="1"/>
    <col min="8463" max="8463" width="11.28515625" style="222" customWidth="1"/>
    <col min="8464" max="8464" width="11.7109375" style="222" customWidth="1"/>
    <col min="8465" max="8465" width="10.85546875" style="222" customWidth="1"/>
    <col min="8466" max="8466" width="8" style="222" customWidth="1"/>
    <col min="8467" max="8467" width="7.42578125" style="222" customWidth="1"/>
    <col min="8468" max="8468" width="8.28515625" style="222" customWidth="1"/>
    <col min="8469" max="8469" width="8" style="222" customWidth="1"/>
    <col min="8470" max="8471" width="8.28515625" style="222" customWidth="1"/>
    <col min="8472" max="8472" width="7.85546875" style="222" customWidth="1"/>
    <col min="8473" max="8473" width="6" style="222" customWidth="1"/>
    <col min="8474" max="8672" width="8" style="222"/>
    <col min="8673" max="8673" width="3.28515625" style="222" bestFit="1" customWidth="1"/>
    <col min="8674" max="8674" width="25.28515625" style="222" customWidth="1"/>
    <col min="8675" max="8675" width="71.85546875" style="222" customWidth="1"/>
    <col min="8676" max="8682" width="10.7109375" style="222" customWidth="1"/>
    <col min="8683" max="8686" width="12.7109375" style="222" customWidth="1"/>
    <col min="8687" max="8687" width="14.7109375" style="222" customWidth="1"/>
    <col min="8688" max="8690" width="12.7109375" style="222" customWidth="1"/>
    <col min="8691" max="8691" width="14.7109375" style="222" customWidth="1"/>
    <col min="8692" max="8694" width="12.7109375" style="222" customWidth="1"/>
    <col min="8695" max="8695" width="14.7109375" style="222" customWidth="1"/>
    <col min="8696" max="8698" width="12.7109375" style="222" customWidth="1"/>
    <col min="8699" max="8699" width="14.7109375" style="222" customWidth="1"/>
    <col min="8700" max="8702" width="12.7109375" style="222" customWidth="1"/>
    <col min="8703" max="8703" width="14.7109375" style="222" customWidth="1"/>
    <col min="8704" max="8706" width="12.7109375" style="222" customWidth="1"/>
    <col min="8707" max="8707" width="14.7109375" style="222" customWidth="1"/>
    <col min="8708" max="8710" width="12.7109375" style="222" customWidth="1"/>
    <col min="8711" max="8711" width="14.7109375" style="222" customWidth="1"/>
    <col min="8712" max="8714" width="12.7109375" style="222" customWidth="1"/>
    <col min="8715" max="8715" width="14.140625" style="222" customWidth="1"/>
    <col min="8716" max="8716" width="12.7109375" style="222" customWidth="1"/>
    <col min="8717" max="8717" width="12.85546875" style="222" customWidth="1"/>
    <col min="8718" max="8718" width="12.7109375" style="222" customWidth="1"/>
    <col min="8719" max="8719" width="11.28515625" style="222" customWidth="1"/>
    <col min="8720" max="8720" width="11.7109375" style="222" customWidth="1"/>
    <col min="8721" max="8721" width="10.85546875" style="222" customWidth="1"/>
    <col min="8722" max="8722" width="8" style="222" customWidth="1"/>
    <col min="8723" max="8723" width="7.42578125" style="222" customWidth="1"/>
    <col min="8724" max="8724" width="8.28515625" style="222" customWidth="1"/>
    <col min="8725" max="8725" width="8" style="222" customWidth="1"/>
    <col min="8726" max="8727" width="8.28515625" style="222" customWidth="1"/>
    <col min="8728" max="8728" width="7.85546875" style="222" customWidth="1"/>
    <col min="8729" max="8729" width="6" style="222" customWidth="1"/>
    <col min="8730" max="8928" width="8" style="222"/>
    <col min="8929" max="8929" width="3.28515625" style="222" bestFit="1" customWidth="1"/>
    <col min="8930" max="8930" width="25.28515625" style="222" customWidth="1"/>
    <col min="8931" max="8931" width="71.85546875" style="222" customWidth="1"/>
    <col min="8932" max="8938" width="10.7109375" style="222" customWidth="1"/>
    <col min="8939" max="8942" width="12.7109375" style="222" customWidth="1"/>
    <col min="8943" max="8943" width="14.7109375" style="222" customWidth="1"/>
    <col min="8944" max="8946" width="12.7109375" style="222" customWidth="1"/>
    <col min="8947" max="8947" width="14.7109375" style="222" customWidth="1"/>
    <col min="8948" max="8950" width="12.7109375" style="222" customWidth="1"/>
    <col min="8951" max="8951" width="14.7109375" style="222" customWidth="1"/>
    <col min="8952" max="8954" width="12.7109375" style="222" customWidth="1"/>
    <col min="8955" max="8955" width="14.7109375" style="222" customWidth="1"/>
    <col min="8956" max="8958" width="12.7109375" style="222" customWidth="1"/>
    <col min="8959" max="8959" width="14.7109375" style="222" customWidth="1"/>
    <col min="8960" max="8962" width="12.7109375" style="222" customWidth="1"/>
    <col min="8963" max="8963" width="14.7109375" style="222" customWidth="1"/>
    <col min="8964" max="8966" width="12.7109375" style="222" customWidth="1"/>
    <col min="8967" max="8967" width="14.7109375" style="222" customWidth="1"/>
    <col min="8968" max="8970" width="12.7109375" style="222" customWidth="1"/>
    <col min="8971" max="8971" width="14.140625" style="222" customWidth="1"/>
    <col min="8972" max="8972" width="12.7109375" style="222" customWidth="1"/>
    <col min="8973" max="8973" width="12.85546875" style="222" customWidth="1"/>
    <col min="8974" max="8974" width="12.7109375" style="222" customWidth="1"/>
    <col min="8975" max="8975" width="11.28515625" style="222" customWidth="1"/>
    <col min="8976" max="8976" width="11.7109375" style="222" customWidth="1"/>
    <col min="8977" max="8977" width="10.85546875" style="222" customWidth="1"/>
    <col min="8978" max="8978" width="8" style="222" customWidth="1"/>
    <col min="8979" max="8979" width="7.42578125" style="222" customWidth="1"/>
    <col min="8980" max="8980" width="8.28515625" style="222" customWidth="1"/>
    <col min="8981" max="8981" width="8" style="222" customWidth="1"/>
    <col min="8982" max="8983" width="8.28515625" style="222" customWidth="1"/>
    <col min="8984" max="8984" width="7.85546875" style="222" customWidth="1"/>
    <col min="8985" max="8985" width="6" style="222" customWidth="1"/>
    <col min="8986" max="9184" width="8" style="222"/>
    <col min="9185" max="9185" width="3.28515625" style="222" bestFit="1" customWidth="1"/>
    <col min="9186" max="9186" width="25.28515625" style="222" customWidth="1"/>
    <col min="9187" max="9187" width="71.85546875" style="222" customWidth="1"/>
    <col min="9188" max="9194" width="10.7109375" style="222" customWidth="1"/>
    <col min="9195" max="9198" width="12.7109375" style="222" customWidth="1"/>
    <col min="9199" max="9199" width="14.7109375" style="222" customWidth="1"/>
    <col min="9200" max="9202" width="12.7109375" style="222" customWidth="1"/>
    <col min="9203" max="9203" width="14.7109375" style="222" customWidth="1"/>
    <col min="9204" max="9206" width="12.7109375" style="222" customWidth="1"/>
    <col min="9207" max="9207" width="14.7109375" style="222" customWidth="1"/>
    <col min="9208" max="9210" width="12.7109375" style="222" customWidth="1"/>
    <col min="9211" max="9211" width="14.7109375" style="222" customWidth="1"/>
    <col min="9212" max="9214" width="12.7109375" style="222" customWidth="1"/>
    <col min="9215" max="9215" width="14.7109375" style="222" customWidth="1"/>
    <col min="9216" max="9218" width="12.7109375" style="222" customWidth="1"/>
    <col min="9219" max="9219" width="14.7109375" style="222" customWidth="1"/>
    <col min="9220" max="9222" width="12.7109375" style="222" customWidth="1"/>
    <col min="9223" max="9223" width="14.7109375" style="222" customWidth="1"/>
    <col min="9224" max="9226" width="12.7109375" style="222" customWidth="1"/>
    <col min="9227" max="9227" width="14.140625" style="222" customWidth="1"/>
    <col min="9228" max="9228" width="12.7109375" style="222" customWidth="1"/>
    <col min="9229" max="9229" width="12.85546875" style="222" customWidth="1"/>
    <col min="9230" max="9230" width="12.7109375" style="222" customWidth="1"/>
    <col min="9231" max="9231" width="11.28515625" style="222" customWidth="1"/>
    <col min="9232" max="9232" width="11.7109375" style="222" customWidth="1"/>
    <col min="9233" max="9233" width="10.85546875" style="222" customWidth="1"/>
    <col min="9234" max="9234" width="8" style="222" customWidth="1"/>
    <col min="9235" max="9235" width="7.42578125" style="222" customWidth="1"/>
    <col min="9236" max="9236" width="8.28515625" style="222" customWidth="1"/>
    <col min="9237" max="9237" width="8" style="222" customWidth="1"/>
    <col min="9238" max="9239" width="8.28515625" style="222" customWidth="1"/>
    <col min="9240" max="9240" width="7.85546875" style="222" customWidth="1"/>
    <col min="9241" max="9241" width="6" style="222" customWidth="1"/>
    <col min="9242" max="9440" width="8" style="222"/>
    <col min="9441" max="9441" width="3.28515625" style="222" bestFit="1" customWidth="1"/>
    <col min="9442" max="9442" width="25.28515625" style="222" customWidth="1"/>
    <col min="9443" max="9443" width="71.85546875" style="222" customWidth="1"/>
    <col min="9444" max="9450" width="10.7109375" style="222" customWidth="1"/>
    <col min="9451" max="9454" width="12.7109375" style="222" customWidth="1"/>
    <col min="9455" max="9455" width="14.7109375" style="222" customWidth="1"/>
    <col min="9456" max="9458" width="12.7109375" style="222" customWidth="1"/>
    <col min="9459" max="9459" width="14.7109375" style="222" customWidth="1"/>
    <col min="9460" max="9462" width="12.7109375" style="222" customWidth="1"/>
    <col min="9463" max="9463" width="14.7109375" style="222" customWidth="1"/>
    <col min="9464" max="9466" width="12.7109375" style="222" customWidth="1"/>
    <col min="9467" max="9467" width="14.7109375" style="222" customWidth="1"/>
    <col min="9468" max="9470" width="12.7109375" style="222" customWidth="1"/>
    <col min="9471" max="9471" width="14.7109375" style="222" customWidth="1"/>
    <col min="9472" max="9474" width="12.7109375" style="222" customWidth="1"/>
    <col min="9475" max="9475" width="14.7109375" style="222" customWidth="1"/>
    <col min="9476" max="9478" width="12.7109375" style="222" customWidth="1"/>
    <col min="9479" max="9479" width="14.7109375" style="222" customWidth="1"/>
    <col min="9480" max="9482" width="12.7109375" style="222" customWidth="1"/>
    <col min="9483" max="9483" width="14.140625" style="222" customWidth="1"/>
    <col min="9484" max="9484" width="12.7109375" style="222" customWidth="1"/>
    <col min="9485" max="9485" width="12.85546875" style="222" customWidth="1"/>
    <col min="9486" max="9486" width="12.7109375" style="222" customWidth="1"/>
    <col min="9487" max="9487" width="11.28515625" style="222" customWidth="1"/>
    <col min="9488" max="9488" width="11.7109375" style="222" customWidth="1"/>
    <col min="9489" max="9489" width="10.85546875" style="222" customWidth="1"/>
    <col min="9490" max="9490" width="8" style="222" customWidth="1"/>
    <col min="9491" max="9491" width="7.42578125" style="222" customWidth="1"/>
    <col min="9492" max="9492" width="8.28515625" style="222" customWidth="1"/>
    <col min="9493" max="9493" width="8" style="222" customWidth="1"/>
    <col min="9494" max="9495" width="8.28515625" style="222" customWidth="1"/>
    <col min="9496" max="9496" width="7.85546875" style="222" customWidth="1"/>
    <col min="9497" max="9497" width="6" style="222" customWidth="1"/>
    <col min="9498" max="9696" width="8" style="222"/>
    <col min="9697" max="9697" width="3.28515625" style="222" bestFit="1" customWidth="1"/>
    <col min="9698" max="9698" width="25.28515625" style="222" customWidth="1"/>
    <col min="9699" max="9699" width="71.85546875" style="222" customWidth="1"/>
    <col min="9700" max="9706" width="10.7109375" style="222" customWidth="1"/>
    <col min="9707" max="9710" width="12.7109375" style="222" customWidth="1"/>
    <col min="9711" max="9711" width="14.7109375" style="222" customWidth="1"/>
    <col min="9712" max="9714" width="12.7109375" style="222" customWidth="1"/>
    <col min="9715" max="9715" width="14.7109375" style="222" customWidth="1"/>
    <col min="9716" max="9718" width="12.7109375" style="222" customWidth="1"/>
    <col min="9719" max="9719" width="14.7109375" style="222" customWidth="1"/>
    <col min="9720" max="9722" width="12.7109375" style="222" customWidth="1"/>
    <col min="9723" max="9723" width="14.7109375" style="222" customWidth="1"/>
    <col min="9724" max="9726" width="12.7109375" style="222" customWidth="1"/>
    <col min="9727" max="9727" width="14.7109375" style="222" customWidth="1"/>
    <col min="9728" max="9730" width="12.7109375" style="222" customWidth="1"/>
    <col min="9731" max="9731" width="14.7109375" style="222" customWidth="1"/>
    <col min="9732" max="9734" width="12.7109375" style="222" customWidth="1"/>
    <col min="9735" max="9735" width="14.7109375" style="222" customWidth="1"/>
    <col min="9736" max="9738" width="12.7109375" style="222" customWidth="1"/>
    <col min="9739" max="9739" width="14.140625" style="222" customWidth="1"/>
    <col min="9740" max="9740" width="12.7109375" style="222" customWidth="1"/>
    <col min="9741" max="9741" width="12.85546875" style="222" customWidth="1"/>
    <col min="9742" max="9742" width="12.7109375" style="222" customWidth="1"/>
    <col min="9743" max="9743" width="11.28515625" style="222" customWidth="1"/>
    <col min="9744" max="9744" width="11.7109375" style="222" customWidth="1"/>
    <col min="9745" max="9745" width="10.85546875" style="222" customWidth="1"/>
    <col min="9746" max="9746" width="8" style="222" customWidth="1"/>
    <col min="9747" max="9747" width="7.42578125" style="222" customWidth="1"/>
    <col min="9748" max="9748" width="8.28515625" style="222" customWidth="1"/>
    <col min="9749" max="9749" width="8" style="222" customWidth="1"/>
    <col min="9750" max="9751" width="8.28515625" style="222" customWidth="1"/>
    <col min="9752" max="9752" width="7.85546875" style="222" customWidth="1"/>
    <col min="9753" max="9753" width="6" style="222" customWidth="1"/>
    <col min="9754" max="9952" width="8" style="222"/>
    <col min="9953" max="9953" width="3.28515625" style="222" bestFit="1" customWidth="1"/>
    <col min="9954" max="9954" width="25.28515625" style="222" customWidth="1"/>
    <col min="9955" max="9955" width="71.85546875" style="222" customWidth="1"/>
    <col min="9956" max="9962" width="10.7109375" style="222" customWidth="1"/>
    <col min="9963" max="9966" width="12.7109375" style="222" customWidth="1"/>
    <col min="9967" max="9967" width="14.7109375" style="222" customWidth="1"/>
    <col min="9968" max="9970" width="12.7109375" style="222" customWidth="1"/>
    <col min="9971" max="9971" width="14.7109375" style="222" customWidth="1"/>
    <col min="9972" max="9974" width="12.7109375" style="222" customWidth="1"/>
    <col min="9975" max="9975" width="14.7109375" style="222" customWidth="1"/>
    <col min="9976" max="9978" width="12.7109375" style="222" customWidth="1"/>
    <col min="9979" max="9979" width="14.7109375" style="222" customWidth="1"/>
    <col min="9980" max="9982" width="12.7109375" style="222" customWidth="1"/>
    <col min="9983" max="9983" width="14.7109375" style="222" customWidth="1"/>
    <col min="9984" max="9986" width="12.7109375" style="222" customWidth="1"/>
    <col min="9987" max="9987" width="14.7109375" style="222" customWidth="1"/>
    <col min="9988" max="9990" width="12.7109375" style="222" customWidth="1"/>
    <col min="9991" max="9991" width="14.7109375" style="222" customWidth="1"/>
    <col min="9992" max="9994" width="12.7109375" style="222" customWidth="1"/>
    <col min="9995" max="9995" width="14.140625" style="222" customWidth="1"/>
    <col min="9996" max="9996" width="12.7109375" style="222" customWidth="1"/>
    <col min="9997" max="9997" width="12.85546875" style="222" customWidth="1"/>
    <col min="9998" max="9998" width="12.7109375" style="222" customWidth="1"/>
    <col min="9999" max="9999" width="11.28515625" style="222" customWidth="1"/>
    <col min="10000" max="10000" width="11.7109375" style="222" customWidth="1"/>
    <col min="10001" max="10001" width="10.85546875" style="222" customWidth="1"/>
    <col min="10002" max="10002" width="8" style="222" customWidth="1"/>
    <col min="10003" max="10003" width="7.42578125" style="222" customWidth="1"/>
    <col min="10004" max="10004" width="8.28515625" style="222" customWidth="1"/>
    <col min="10005" max="10005" width="8" style="222" customWidth="1"/>
    <col min="10006" max="10007" width="8.28515625" style="222" customWidth="1"/>
    <col min="10008" max="10008" width="7.85546875" style="222" customWidth="1"/>
    <col min="10009" max="10009" width="6" style="222" customWidth="1"/>
    <col min="10010" max="10208" width="8" style="222"/>
    <col min="10209" max="10209" width="3.28515625" style="222" bestFit="1" customWidth="1"/>
    <col min="10210" max="10210" width="25.28515625" style="222" customWidth="1"/>
    <col min="10211" max="10211" width="71.85546875" style="222" customWidth="1"/>
    <col min="10212" max="10218" width="10.7109375" style="222" customWidth="1"/>
    <col min="10219" max="10222" width="12.7109375" style="222" customWidth="1"/>
    <col min="10223" max="10223" width="14.7109375" style="222" customWidth="1"/>
    <col min="10224" max="10226" width="12.7109375" style="222" customWidth="1"/>
    <col min="10227" max="10227" width="14.7109375" style="222" customWidth="1"/>
    <col min="10228" max="10230" width="12.7109375" style="222" customWidth="1"/>
    <col min="10231" max="10231" width="14.7109375" style="222" customWidth="1"/>
    <col min="10232" max="10234" width="12.7109375" style="222" customWidth="1"/>
    <col min="10235" max="10235" width="14.7109375" style="222" customWidth="1"/>
    <col min="10236" max="10238" width="12.7109375" style="222" customWidth="1"/>
    <col min="10239" max="10239" width="14.7109375" style="222" customWidth="1"/>
    <col min="10240" max="10242" width="12.7109375" style="222" customWidth="1"/>
    <col min="10243" max="10243" width="14.7109375" style="222" customWidth="1"/>
    <col min="10244" max="10246" width="12.7109375" style="222" customWidth="1"/>
    <col min="10247" max="10247" width="14.7109375" style="222" customWidth="1"/>
    <col min="10248" max="10250" width="12.7109375" style="222" customWidth="1"/>
    <col min="10251" max="10251" width="14.140625" style="222" customWidth="1"/>
    <col min="10252" max="10252" width="12.7109375" style="222" customWidth="1"/>
    <col min="10253" max="10253" width="12.85546875" style="222" customWidth="1"/>
    <col min="10254" max="10254" width="12.7109375" style="222" customWidth="1"/>
    <col min="10255" max="10255" width="11.28515625" style="222" customWidth="1"/>
    <col min="10256" max="10256" width="11.7109375" style="222" customWidth="1"/>
    <col min="10257" max="10257" width="10.85546875" style="222" customWidth="1"/>
    <col min="10258" max="10258" width="8" style="222" customWidth="1"/>
    <col min="10259" max="10259" width="7.42578125" style="222" customWidth="1"/>
    <col min="10260" max="10260" width="8.28515625" style="222" customWidth="1"/>
    <col min="10261" max="10261" width="8" style="222" customWidth="1"/>
    <col min="10262" max="10263" width="8.28515625" style="222" customWidth="1"/>
    <col min="10264" max="10264" width="7.85546875" style="222" customWidth="1"/>
    <col min="10265" max="10265" width="6" style="222" customWidth="1"/>
    <col min="10266" max="10464" width="8" style="222"/>
    <col min="10465" max="10465" width="3.28515625" style="222" bestFit="1" customWidth="1"/>
    <col min="10466" max="10466" width="25.28515625" style="222" customWidth="1"/>
    <col min="10467" max="10467" width="71.85546875" style="222" customWidth="1"/>
    <col min="10468" max="10474" width="10.7109375" style="222" customWidth="1"/>
    <col min="10475" max="10478" width="12.7109375" style="222" customWidth="1"/>
    <col min="10479" max="10479" width="14.7109375" style="222" customWidth="1"/>
    <col min="10480" max="10482" width="12.7109375" style="222" customWidth="1"/>
    <col min="10483" max="10483" width="14.7109375" style="222" customWidth="1"/>
    <col min="10484" max="10486" width="12.7109375" style="222" customWidth="1"/>
    <col min="10487" max="10487" width="14.7109375" style="222" customWidth="1"/>
    <col min="10488" max="10490" width="12.7109375" style="222" customWidth="1"/>
    <col min="10491" max="10491" width="14.7109375" style="222" customWidth="1"/>
    <col min="10492" max="10494" width="12.7109375" style="222" customWidth="1"/>
    <col min="10495" max="10495" width="14.7109375" style="222" customWidth="1"/>
    <col min="10496" max="10498" width="12.7109375" style="222" customWidth="1"/>
    <col min="10499" max="10499" width="14.7109375" style="222" customWidth="1"/>
    <col min="10500" max="10502" width="12.7109375" style="222" customWidth="1"/>
    <col min="10503" max="10503" width="14.7109375" style="222" customWidth="1"/>
    <col min="10504" max="10506" width="12.7109375" style="222" customWidth="1"/>
    <col min="10507" max="10507" width="14.140625" style="222" customWidth="1"/>
    <col min="10508" max="10508" width="12.7109375" style="222" customWidth="1"/>
    <col min="10509" max="10509" width="12.85546875" style="222" customWidth="1"/>
    <col min="10510" max="10510" width="12.7109375" style="222" customWidth="1"/>
    <col min="10511" max="10511" width="11.28515625" style="222" customWidth="1"/>
    <col min="10512" max="10512" width="11.7109375" style="222" customWidth="1"/>
    <col min="10513" max="10513" width="10.85546875" style="222" customWidth="1"/>
    <col min="10514" max="10514" width="8" style="222" customWidth="1"/>
    <col min="10515" max="10515" width="7.42578125" style="222" customWidth="1"/>
    <col min="10516" max="10516" width="8.28515625" style="222" customWidth="1"/>
    <col min="10517" max="10517" width="8" style="222" customWidth="1"/>
    <col min="10518" max="10519" width="8.28515625" style="222" customWidth="1"/>
    <col min="10520" max="10520" width="7.85546875" style="222" customWidth="1"/>
    <col min="10521" max="10521" width="6" style="222" customWidth="1"/>
    <col min="10522" max="10720" width="8" style="222"/>
    <col min="10721" max="10721" width="3.28515625" style="222" bestFit="1" customWidth="1"/>
    <col min="10722" max="10722" width="25.28515625" style="222" customWidth="1"/>
    <col min="10723" max="10723" width="71.85546875" style="222" customWidth="1"/>
    <col min="10724" max="10730" width="10.7109375" style="222" customWidth="1"/>
    <col min="10731" max="10734" width="12.7109375" style="222" customWidth="1"/>
    <col min="10735" max="10735" width="14.7109375" style="222" customWidth="1"/>
    <col min="10736" max="10738" width="12.7109375" style="222" customWidth="1"/>
    <col min="10739" max="10739" width="14.7109375" style="222" customWidth="1"/>
    <col min="10740" max="10742" width="12.7109375" style="222" customWidth="1"/>
    <col min="10743" max="10743" width="14.7109375" style="222" customWidth="1"/>
    <col min="10744" max="10746" width="12.7109375" style="222" customWidth="1"/>
    <col min="10747" max="10747" width="14.7109375" style="222" customWidth="1"/>
    <col min="10748" max="10750" width="12.7109375" style="222" customWidth="1"/>
    <col min="10751" max="10751" width="14.7109375" style="222" customWidth="1"/>
    <col min="10752" max="10754" width="12.7109375" style="222" customWidth="1"/>
    <col min="10755" max="10755" width="14.7109375" style="222" customWidth="1"/>
    <col min="10756" max="10758" width="12.7109375" style="222" customWidth="1"/>
    <col min="10759" max="10759" width="14.7109375" style="222" customWidth="1"/>
    <col min="10760" max="10762" width="12.7109375" style="222" customWidth="1"/>
    <col min="10763" max="10763" width="14.140625" style="222" customWidth="1"/>
    <col min="10764" max="10764" width="12.7109375" style="222" customWidth="1"/>
    <col min="10765" max="10765" width="12.85546875" style="222" customWidth="1"/>
    <col min="10766" max="10766" width="12.7109375" style="222" customWidth="1"/>
    <col min="10767" max="10767" width="11.28515625" style="222" customWidth="1"/>
    <col min="10768" max="10768" width="11.7109375" style="222" customWidth="1"/>
    <col min="10769" max="10769" width="10.85546875" style="222" customWidth="1"/>
    <col min="10770" max="10770" width="8" style="222" customWidth="1"/>
    <col min="10771" max="10771" width="7.42578125" style="222" customWidth="1"/>
    <col min="10772" max="10772" width="8.28515625" style="222" customWidth="1"/>
    <col min="10773" max="10773" width="8" style="222" customWidth="1"/>
    <col min="10774" max="10775" width="8.28515625" style="222" customWidth="1"/>
    <col min="10776" max="10776" width="7.85546875" style="222" customWidth="1"/>
    <col min="10777" max="10777" width="6" style="222" customWidth="1"/>
    <col min="10778" max="10976" width="8" style="222"/>
    <col min="10977" max="10977" width="3.28515625" style="222" bestFit="1" customWidth="1"/>
    <col min="10978" max="10978" width="25.28515625" style="222" customWidth="1"/>
    <col min="10979" max="10979" width="71.85546875" style="222" customWidth="1"/>
    <col min="10980" max="10986" width="10.7109375" style="222" customWidth="1"/>
    <col min="10987" max="10990" width="12.7109375" style="222" customWidth="1"/>
    <col min="10991" max="10991" width="14.7109375" style="222" customWidth="1"/>
    <col min="10992" max="10994" width="12.7109375" style="222" customWidth="1"/>
    <col min="10995" max="10995" width="14.7109375" style="222" customWidth="1"/>
    <col min="10996" max="10998" width="12.7109375" style="222" customWidth="1"/>
    <col min="10999" max="10999" width="14.7109375" style="222" customWidth="1"/>
    <col min="11000" max="11002" width="12.7109375" style="222" customWidth="1"/>
    <col min="11003" max="11003" width="14.7109375" style="222" customWidth="1"/>
    <col min="11004" max="11006" width="12.7109375" style="222" customWidth="1"/>
    <col min="11007" max="11007" width="14.7109375" style="222" customWidth="1"/>
    <col min="11008" max="11010" width="12.7109375" style="222" customWidth="1"/>
    <col min="11011" max="11011" width="14.7109375" style="222" customWidth="1"/>
    <col min="11012" max="11014" width="12.7109375" style="222" customWidth="1"/>
    <col min="11015" max="11015" width="14.7109375" style="222" customWidth="1"/>
    <col min="11016" max="11018" width="12.7109375" style="222" customWidth="1"/>
    <col min="11019" max="11019" width="14.140625" style="222" customWidth="1"/>
    <col min="11020" max="11020" width="12.7109375" style="222" customWidth="1"/>
    <col min="11021" max="11021" width="12.85546875" style="222" customWidth="1"/>
    <col min="11022" max="11022" width="12.7109375" style="222" customWidth="1"/>
    <col min="11023" max="11023" width="11.28515625" style="222" customWidth="1"/>
    <col min="11024" max="11024" width="11.7109375" style="222" customWidth="1"/>
    <col min="11025" max="11025" width="10.85546875" style="222" customWidth="1"/>
    <col min="11026" max="11026" width="8" style="222" customWidth="1"/>
    <col min="11027" max="11027" width="7.42578125" style="222" customWidth="1"/>
    <col min="11028" max="11028" width="8.28515625" style="222" customWidth="1"/>
    <col min="11029" max="11029" width="8" style="222" customWidth="1"/>
    <col min="11030" max="11031" width="8.28515625" style="222" customWidth="1"/>
    <col min="11032" max="11032" width="7.85546875" style="222" customWidth="1"/>
    <col min="11033" max="11033" width="6" style="222" customWidth="1"/>
    <col min="11034" max="11232" width="8" style="222"/>
    <col min="11233" max="11233" width="3.28515625" style="222" bestFit="1" customWidth="1"/>
    <col min="11234" max="11234" width="25.28515625" style="222" customWidth="1"/>
    <col min="11235" max="11235" width="71.85546875" style="222" customWidth="1"/>
    <col min="11236" max="11242" width="10.7109375" style="222" customWidth="1"/>
    <col min="11243" max="11246" width="12.7109375" style="222" customWidth="1"/>
    <col min="11247" max="11247" width="14.7109375" style="222" customWidth="1"/>
    <col min="11248" max="11250" width="12.7109375" style="222" customWidth="1"/>
    <col min="11251" max="11251" width="14.7109375" style="222" customWidth="1"/>
    <col min="11252" max="11254" width="12.7109375" style="222" customWidth="1"/>
    <col min="11255" max="11255" width="14.7109375" style="222" customWidth="1"/>
    <col min="11256" max="11258" width="12.7109375" style="222" customWidth="1"/>
    <col min="11259" max="11259" width="14.7109375" style="222" customWidth="1"/>
    <col min="11260" max="11262" width="12.7109375" style="222" customWidth="1"/>
    <col min="11263" max="11263" width="14.7109375" style="222" customWidth="1"/>
    <col min="11264" max="11266" width="12.7109375" style="222" customWidth="1"/>
    <col min="11267" max="11267" width="14.7109375" style="222" customWidth="1"/>
    <col min="11268" max="11270" width="12.7109375" style="222" customWidth="1"/>
    <col min="11271" max="11271" width="14.7109375" style="222" customWidth="1"/>
    <col min="11272" max="11274" width="12.7109375" style="222" customWidth="1"/>
    <col min="11275" max="11275" width="14.140625" style="222" customWidth="1"/>
    <col min="11276" max="11276" width="12.7109375" style="222" customWidth="1"/>
    <col min="11277" max="11277" width="12.85546875" style="222" customWidth="1"/>
    <col min="11278" max="11278" width="12.7109375" style="222" customWidth="1"/>
    <col min="11279" max="11279" width="11.28515625" style="222" customWidth="1"/>
    <col min="11280" max="11280" width="11.7109375" style="222" customWidth="1"/>
    <col min="11281" max="11281" width="10.85546875" style="222" customWidth="1"/>
    <col min="11282" max="11282" width="8" style="222" customWidth="1"/>
    <col min="11283" max="11283" width="7.42578125" style="222" customWidth="1"/>
    <col min="11284" max="11284" width="8.28515625" style="222" customWidth="1"/>
    <col min="11285" max="11285" width="8" style="222" customWidth="1"/>
    <col min="11286" max="11287" width="8.28515625" style="222" customWidth="1"/>
    <col min="11288" max="11288" width="7.85546875" style="222" customWidth="1"/>
    <col min="11289" max="11289" width="6" style="222" customWidth="1"/>
    <col min="11290" max="11488" width="8" style="222"/>
    <col min="11489" max="11489" width="3.28515625" style="222" bestFit="1" customWidth="1"/>
    <col min="11490" max="11490" width="25.28515625" style="222" customWidth="1"/>
    <col min="11491" max="11491" width="71.85546875" style="222" customWidth="1"/>
    <col min="11492" max="11498" width="10.7109375" style="222" customWidth="1"/>
    <col min="11499" max="11502" width="12.7109375" style="222" customWidth="1"/>
    <col min="11503" max="11503" width="14.7109375" style="222" customWidth="1"/>
    <col min="11504" max="11506" width="12.7109375" style="222" customWidth="1"/>
    <col min="11507" max="11507" width="14.7109375" style="222" customWidth="1"/>
    <col min="11508" max="11510" width="12.7109375" style="222" customWidth="1"/>
    <col min="11511" max="11511" width="14.7109375" style="222" customWidth="1"/>
    <col min="11512" max="11514" width="12.7109375" style="222" customWidth="1"/>
    <col min="11515" max="11515" width="14.7109375" style="222" customWidth="1"/>
    <col min="11516" max="11518" width="12.7109375" style="222" customWidth="1"/>
    <col min="11519" max="11519" width="14.7109375" style="222" customWidth="1"/>
    <col min="11520" max="11522" width="12.7109375" style="222" customWidth="1"/>
    <col min="11523" max="11523" width="14.7109375" style="222" customWidth="1"/>
    <col min="11524" max="11526" width="12.7109375" style="222" customWidth="1"/>
    <col min="11527" max="11527" width="14.7109375" style="222" customWidth="1"/>
    <col min="11528" max="11530" width="12.7109375" style="222" customWidth="1"/>
    <col min="11531" max="11531" width="14.140625" style="222" customWidth="1"/>
    <col min="11532" max="11532" width="12.7109375" style="222" customWidth="1"/>
    <col min="11533" max="11533" width="12.85546875" style="222" customWidth="1"/>
    <col min="11534" max="11534" width="12.7109375" style="222" customWidth="1"/>
    <col min="11535" max="11535" width="11.28515625" style="222" customWidth="1"/>
    <col min="11536" max="11536" width="11.7109375" style="222" customWidth="1"/>
    <col min="11537" max="11537" width="10.85546875" style="222" customWidth="1"/>
    <col min="11538" max="11538" width="8" style="222" customWidth="1"/>
    <col min="11539" max="11539" width="7.42578125" style="222" customWidth="1"/>
    <col min="11540" max="11540" width="8.28515625" style="222" customWidth="1"/>
    <col min="11541" max="11541" width="8" style="222" customWidth="1"/>
    <col min="11542" max="11543" width="8.28515625" style="222" customWidth="1"/>
    <col min="11544" max="11544" width="7.85546875" style="222" customWidth="1"/>
    <col min="11545" max="11545" width="6" style="222" customWidth="1"/>
    <col min="11546" max="11744" width="8" style="222"/>
    <col min="11745" max="11745" width="3.28515625" style="222" bestFit="1" customWidth="1"/>
    <col min="11746" max="11746" width="25.28515625" style="222" customWidth="1"/>
    <col min="11747" max="11747" width="71.85546875" style="222" customWidth="1"/>
    <col min="11748" max="11754" width="10.7109375" style="222" customWidth="1"/>
    <col min="11755" max="11758" width="12.7109375" style="222" customWidth="1"/>
    <col min="11759" max="11759" width="14.7109375" style="222" customWidth="1"/>
    <col min="11760" max="11762" width="12.7109375" style="222" customWidth="1"/>
    <col min="11763" max="11763" width="14.7109375" style="222" customWidth="1"/>
    <col min="11764" max="11766" width="12.7109375" style="222" customWidth="1"/>
    <col min="11767" max="11767" width="14.7109375" style="222" customWidth="1"/>
    <col min="11768" max="11770" width="12.7109375" style="222" customWidth="1"/>
    <col min="11771" max="11771" width="14.7109375" style="222" customWidth="1"/>
    <col min="11772" max="11774" width="12.7109375" style="222" customWidth="1"/>
    <col min="11775" max="11775" width="14.7109375" style="222" customWidth="1"/>
    <col min="11776" max="11778" width="12.7109375" style="222" customWidth="1"/>
    <col min="11779" max="11779" width="14.7109375" style="222" customWidth="1"/>
    <col min="11780" max="11782" width="12.7109375" style="222" customWidth="1"/>
    <col min="11783" max="11783" width="14.7109375" style="222" customWidth="1"/>
    <col min="11784" max="11786" width="12.7109375" style="222" customWidth="1"/>
    <col min="11787" max="11787" width="14.140625" style="222" customWidth="1"/>
    <col min="11788" max="11788" width="12.7109375" style="222" customWidth="1"/>
    <col min="11789" max="11789" width="12.85546875" style="222" customWidth="1"/>
    <col min="11790" max="11790" width="12.7109375" style="222" customWidth="1"/>
    <col min="11791" max="11791" width="11.28515625" style="222" customWidth="1"/>
    <col min="11792" max="11792" width="11.7109375" style="222" customWidth="1"/>
    <col min="11793" max="11793" width="10.85546875" style="222" customWidth="1"/>
    <col min="11794" max="11794" width="8" style="222" customWidth="1"/>
    <col min="11795" max="11795" width="7.42578125" style="222" customWidth="1"/>
    <col min="11796" max="11796" width="8.28515625" style="222" customWidth="1"/>
    <col min="11797" max="11797" width="8" style="222" customWidth="1"/>
    <col min="11798" max="11799" width="8.28515625" style="222" customWidth="1"/>
    <col min="11800" max="11800" width="7.85546875" style="222" customWidth="1"/>
    <col min="11801" max="11801" width="6" style="222" customWidth="1"/>
    <col min="11802" max="12000" width="8" style="222"/>
    <col min="12001" max="12001" width="3.28515625" style="222" bestFit="1" customWidth="1"/>
    <col min="12002" max="12002" width="25.28515625" style="222" customWidth="1"/>
    <col min="12003" max="12003" width="71.85546875" style="222" customWidth="1"/>
    <col min="12004" max="12010" width="10.7109375" style="222" customWidth="1"/>
    <col min="12011" max="12014" width="12.7109375" style="222" customWidth="1"/>
    <col min="12015" max="12015" width="14.7109375" style="222" customWidth="1"/>
    <col min="12016" max="12018" width="12.7109375" style="222" customWidth="1"/>
    <col min="12019" max="12019" width="14.7109375" style="222" customWidth="1"/>
    <col min="12020" max="12022" width="12.7109375" style="222" customWidth="1"/>
    <col min="12023" max="12023" width="14.7109375" style="222" customWidth="1"/>
    <col min="12024" max="12026" width="12.7109375" style="222" customWidth="1"/>
    <col min="12027" max="12027" width="14.7109375" style="222" customWidth="1"/>
    <col min="12028" max="12030" width="12.7109375" style="222" customWidth="1"/>
    <col min="12031" max="12031" width="14.7109375" style="222" customWidth="1"/>
    <col min="12032" max="12034" width="12.7109375" style="222" customWidth="1"/>
    <col min="12035" max="12035" width="14.7109375" style="222" customWidth="1"/>
    <col min="12036" max="12038" width="12.7109375" style="222" customWidth="1"/>
    <col min="12039" max="12039" width="14.7109375" style="222" customWidth="1"/>
    <col min="12040" max="12042" width="12.7109375" style="222" customWidth="1"/>
    <col min="12043" max="12043" width="14.140625" style="222" customWidth="1"/>
    <col min="12044" max="12044" width="12.7109375" style="222" customWidth="1"/>
    <col min="12045" max="12045" width="12.85546875" style="222" customWidth="1"/>
    <col min="12046" max="12046" width="12.7109375" style="222" customWidth="1"/>
    <col min="12047" max="12047" width="11.28515625" style="222" customWidth="1"/>
    <col min="12048" max="12048" width="11.7109375" style="222" customWidth="1"/>
    <col min="12049" max="12049" width="10.85546875" style="222" customWidth="1"/>
    <col min="12050" max="12050" width="8" style="222" customWidth="1"/>
    <col min="12051" max="12051" width="7.42578125" style="222" customWidth="1"/>
    <col min="12052" max="12052" width="8.28515625" style="222" customWidth="1"/>
    <col min="12053" max="12053" width="8" style="222" customWidth="1"/>
    <col min="12054" max="12055" width="8.28515625" style="222" customWidth="1"/>
    <col min="12056" max="12056" width="7.85546875" style="222" customWidth="1"/>
    <col min="12057" max="12057" width="6" style="222" customWidth="1"/>
    <col min="12058" max="12256" width="8" style="222"/>
    <col min="12257" max="12257" width="3.28515625" style="222" bestFit="1" customWidth="1"/>
    <col min="12258" max="12258" width="25.28515625" style="222" customWidth="1"/>
    <col min="12259" max="12259" width="71.85546875" style="222" customWidth="1"/>
    <col min="12260" max="12266" width="10.7109375" style="222" customWidth="1"/>
    <col min="12267" max="12270" width="12.7109375" style="222" customWidth="1"/>
    <col min="12271" max="12271" width="14.7109375" style="222" customWidth="1"/>
    <col min="12272" max="12274" width="12.7109375" style="222" customWidth="1"/>
    <col min="12275" max="12275" width="14.7109375" style="222" customWidth="1"/>
    <col min="12276" max="12278" width="12.7109375" style="222" customWidth="1"/>
    <col min="12279" max="12279" width="14.7109375" style="222" customWidth="1"/>
    <col min="12280" max="12282" width="12.7109375" style="222" customWidth="1"/>
    <col min="12283" max="12283" width="14.7109375" style="222" customWidth="1"/>
    <col min="12284" max="12286" width="12.7109375" style="222" customWidth="1"/>
    <col min="12287" max="12287" width="14.7109375" style="222" customWidth="1"/>
    <col min="12288" max="12290" width="12.7109375" style="222" customWidth="1"/>
    <col min="12291" max="12291" width="14.7109375" style="222" customWidth="1"/>
    <col min="12292" max="12294" width="12.7109375" style="222" customWidth="1"/>
    <col min="12295" max="12295" width="14.7109375" style="222" customWidth="1"/>
    <col min="12296" max="12298" width="12.7109375" style="222" customWidth="1"/>
    <col min="12299" max="12299" width="14.140625" style="222" customWidth="1"/>
    <col min="12300" max="12300" width="12.7109375" style="222" customWidth="1"/>
    <col min="12301" max="12301" width="12.85546875" style="222" customWidth="1"/>
    <col min="12302" max="12302" width="12.7109375" style="222" customWidth="1"/>
    <col min="12303" max="12303" width="11.28515625" style="222" customWidth="1"/>
    <col min="12304" max="12304" width="11.7109375" style="222" customWidth="1"/>
    <col min="12305" max="12305" width="10.85546875" style="222" customWidth="1"/>
    <col min="12306" max="12306" width="8" style="222" customWidth="1"/>
    <col min="12307" max="12307" width="7.42578125" style="222" customWidth="1"/>
    <col min="12308" max="12308" width="8.28515625" style="222" customWidth="1"/>
    <col min="12309" max="12309" width="8" style="222" customWidth="1"/>
    <col min="12310" max="12311" width="8.28515625" style="222" customWidth="1"/>
    <col min="12312" max="12312" width="7.85546875" style="222" customWidth="1"/>
    <col min="12313" max="12313" width="6" style="222" customWidth="1"/>
    <col min="12314" max="12512" width="8" style="222"/>
    <col min="12513" max="12513" width="3.28515625" style="222" bestFit="1" customWidth="1"/>
    <col min="12514" max="12514" width="25.28515625" style="222" customWidth="1"/>
    <col min="12515" max="12515" width="71.85546875" style="222" customWidth="1"/>
    <col min="12516" max="12522" width="10.7109375" style="222" customWidth="1"/>
    <col min="12523" max="12526" width="12.7109375" style="222" customWidth="1"/>
    <col min="12527" max="12527" width="14.7109375" style="222" customWidth="1"/>
    <col min="12528" max="12530" width="12.7109375" style="222" customWidth="1"/>
    <col min="12531" max="12531" width="14.7109375" style="222" customWidth="1"/>
    <col min="12532" max="12534" width="12.7109375" style="222" customWidth="1"/>
    <col min="12535" max="12535" width="14.7109375" style="222" customWidth="1"/>
    <col min="12536" max="12538" width="12.7109375" style="222" customWidth="1"/>
    <col min="12539" max="12539" width="14.7109375" style="222" customWidth="1"/>
    <col min="12540" max="12542" width="12.7109375" style="222" customWidth="1"/>
    <col min="12543" max="12543" width="14.7109375" style="222" customWidth="1"/>
    <col min="12544" max="12546" width="12.7109375" style="222" customWidth="1"/>
    <col min="12547" max="12547" width="14.7109375" style="222" customWidth="1"/>
    <col min="12548" max="12550" width="12.7109375" style="222" customWidth="1"/>
    <col min="12551" max="12551" width="14.7109375" style="222" customWidth="1"/>
    <col min="12552" max="12554" width="12.7109375" style="222" customWidth="1"/>
    <col min="12555" max="12555" width="14.140625" style="222" customWidth="1"/>
    <col min="12556" max="12556" width="12.7109375" style="222" customWidth="1"/>
    <col min="12557" max="12557" width="12.85546875" style="222" customWidth="1"/>
    <col min="12558" max="12558" width="12.7109375" style="222" customWidth="1"/>
    <col min="12559" max="12559" width="11.28515625" style="222" customWidth="1"/>
    <col min="12560" max="12560" width="11.7109375" style="222" customWidth="1"/>
    <col min="12561" max="12561" width="10.85546875" style="222" customWidth="1"/>
    <col min="12562" max="12562" width="8" style="222" customWidth="1"/>
    <col min="12563" max="12563" width="7.42578125" style="222" customWidth="1"/>
    <col min="12564" max="12564" width="8.28515625" style="222" customWidth="1"/>
    <col min="12565" max="12565" width="8" style="222" customWidth="1"/>
    <col min="12566" max="12567" width="8.28515625" style="222" customWidth="1"/>
    <col min="12568" max="12568" width="7.85546875" style="222" customWidth="1"/>
    <col min="12569" max="12569" width="6" style="222" customWidth="1"/>
    <col min="12570" max="12768" width="8" style="222"/>
    <col min="12769" max="12769" width="3.28515625" style="222" bestFit="1" customWidth="1"/>
    <col min="12770" max="12770" width="25.28515625" style="222" customWidth="1"/>
    <col min="12771" max="12771" width="71.85546875" style="222" customWidth="1"/>
    <col min="12772" max="12778" width="10.7109375" style="222" customWidth="1"/>
    <col min="12779" max="12782" width="12.7109375" style="222" customWidth="1"/>
    <col min="12783" max="12783" width="14.7109375" style="222" customWidth="1"/>
    <col min="12784" max="12786" width="12.7109375" style="222" customWidth="1"/>
    <col min="12787" max="12787" width="14.7109375" style="222" customWidth="1"/>
    <col min="12788" max="12790" width="12.7109375" style="222" customWidth="1"/>
    <col min="12791" max="12791" width="14.7109375" style="222" customWidth="1"/>
    <col min="12792" max="12794" width="12.7109375" style="222" customWidth="1"/>
    <col min="12795" max="12795" width="14.7109375" style="222" customWidth="1"/>
    <col min="12796" max="12798" width="12.7109375" style="222" customWidth="1"/>
    <col min="12799" max="12799" width="14.7109375" style="222" customWidth="1"/>
    <col min="12800" max="12802" width="12.7109375" style="222" customWidth="1"/>
    <col min="12803" max="12803" width="14.7109375" style="222" customWidth="1"/>
    <col min="12804" max="12806" width="12.7109375" style="222" customWidth="1"/>
    <col min="12807" max="12807" width="14.7109375" style="222" customWidth="1"/>
    <col min="12808" max="12810" width="12.7109375" style="222" customWidth="1"/>
    <col min="12811" max="12811" width="14.140625" style="222" customWidth="1"/>
    <col min="12812" max="12812" width="12.7109375" style="222" customWidth="1"/>
    <col min="12813" max="12813" width="12.85546875" style="222" customWidth="1"/>
    <col min="12814" max="12814" width="12.7109375" style="222" customWidth="1"/>
    <col min="12815" max="12815" width="11.28515625" style="222" customWidth="1"/>
    <col min="12816" max="12816" width="11.7109375" style="222" customWidth="1"/>
    <col min="12817" max="12817" width="10.85546875" style="222" customWidth="1"/>
    <col min="12818" max="12818" width="8" style="222" customWidth="1"/>
    <col min="12819" max="12819" width="7.42578125" style="222" customWidth="1"/>
    <col min="12820" max="12820" width="8.28515625" style="222" customWidth="1"/>
    <col min="12821" max="12821" width="8" style="222" customWidth="1"/>
    <col min="12822" max="12823" width="8.28515625" style="222" customWidth="1"/>
    <col min="12824" max="12824" width="7.85546875" style="222" customWidth="1"/>
    <col min="12825" max="12825" width="6" style="222" customWidth="1"/>
    <col min="12826" max="13024" width="8" style="222"/>
    <col min="13025" max="13025" width="3.28515625" style="222" bestFit="1" customWidth="1"/>
    <col min="13026" max="13026" width="25.28515625" style="222" customWidth="1"/>
    <col min="13027" max="13027" width="71.85546875" style="222" customWidth="1"/>
    <col min="13028" max="13034" width="10.7109375" style="222" customWidth="1"/>
    <col min="13035" max="13038" width="12.7109375" style="222" customWidth="1"/>
    <col min="13039" max="13039" width="14.7109375" style="222" customWidth="1"/>
    <col min="13040" max="13042" width="12.7109375" style="222" customWidth="1"/>
    <col min="13043" max="13043" width="14.7109375" style="222" customWidth="1"/>
    <col min="13044" max="13046" width="12.7109375" style="222" customWidth="1"/>
    <col min="13047" max="13047" width="14.7109375" style="222" customWidth="1"/>
    <col min="13048" max="13050" width="12.7109375" style="222" customWidth="1"/>
    <col min="13051" max="13051" width="14.7109375" style="222" customWidth="1"/>
    <col min="13052" max="13054" width="12.7109375" style="222" customWidth="1"/>
    <col min="13055" max="13055" width="14.7109375" style="222" customWidth="1"/>
    <col min="13056" max="13058" width="12.7109375" style="222" customWidth="1"/>
    <col min="13059" max="13059" width="14.7109375" style="222" customWidth="1"/>
    <col min="13060" max="13062" width="12.7109375" style="222" customWidth="1"/>
    <col min="13063" max="13063" width="14.7109375" style="222" customWidth="1"/>
    <col min="13064" max="13066" width="12.7109375" style="222" customWidth="1"/>
    <col min="13067" max="13067" width="14.140625" style="222" customWidth="1"/>
    <col min="13068" max="13068" width="12.7109375" style="222" customWidth="1"/>
    <col min="13069" max="13069" width="12.85546875" style="222" customWidth="1"/>
    <col min="13070" max="13070" width="12.7109375" style="222" customWidth="1"/>
    <col min="13071" max="13071" width="11.28515625" style="222" customWidth="1"/>
    <col min="13072" max="13072" width="11.7109375" style="222" customWidth="1"/>
    <col min="13073" max="13073" width="10.85546875" style="222" customWidth="1"/>
    <col min="13074" max="13074" width="8" style="222" customWidth="1"/>
    <col min="13075" max="13075" width="7.42578125" style="222" customWidth="1"/>
    <col min="13076" max="13076" width="8.28515625" style="222" customWidth="1"/>
    <col min="13077" max="13077" width="8" style="222" customWidth="1"/>
    <col min="13078" max="13079" width="8.28515625" style="222" customWidth="1"/>
    <col min="13080" max="13080" width="7.85546875" style="222" customWidth="1"/>
    <col min="13081" max="13081" width="6" style="222" customWidth="1"/>
    <col min="13082" max="13280" width="8" style="222"/>
    <col min="13281" max="13281" width="3.28515625" style="222" bestFit="1" customWidth="1"/>
    <col min="13282" max="13282" width="25.28515625" style="222" customWidth="1"/>
    <col min="13283" max="13283" width="71.85546875" style="222" customWidth="1"/>
    <col min="13284" max="13290" width="10.7109375" style="222" customWidth="1"/>
    <col min="13291" max="13294" width="12.7109375" style="222" customWidth="1"/>
    <col min="13295" max="13295" width="14.7109375" style="222" customWidth="1"/>
    <col min="13296" max="13298" width="12.7109375" style="222" customWidth="1"/>
    <col min="13299" max="13299" width="14.7109375" style="222" customWidth="1"/>
    <col min="13300" max="13302" width="12.7109375" style="222" customWidth="1"/>
    <col min="13303" max="13303" width="14.7109375" style="222" customWidth="1"/>
    <col min="13304" max="13306" width="12.7109375" style="222" customWidth="1"/>
    <col min="13307" max="13307" width="14.7109375" style="222" customWidth="1"/>
    <col min="13308" max="13310" width="12.7109375" style="222" customWidth="1"/>
    <col min="13311" max="13311" width="14.7109375" style="222" customWidth="1"/>
    <col min="13312" max="13314" width="12.7109375" style="222" customWidth="1"/>
    <col min="13315" max="13315" width="14.7109375" style="222" customWidth="1"/>
    <col min="13316" max="13318" width="12.7109375" style="222" customWidth="1"/>
    <col min="13319" max="13319" width="14.7109375" style="222" customWidth="1"/>
    <col min="13320" max="13322" width="12.7109375" style="222" customWidth="1"/>
    <col min="13323" max="13323" width="14.140625" style="222" customWidth="1"/>
    <col min="13324" max="13324" width="12.7109375" style="222" customWidth="1"/>
    <col min="13325" max="13325" width="12.85546875" style="222" customWidth="1"/>
    <col min="13326" max="13326" width="12.7109375" style="222" customWidth="1"/>
    <col min="13327" max="13327" width="11.28515625" style="222" customWidth="1"/>
    <col min="13328" max="13328" width="11.7109375" style="222" customWidth="1"/>
    <col min="13329" max="13329" width="10.85546875" style="222" customWidth="1"/>
    <col min="13330" max="13330" width="8" style="222" customWidth="1"/>
    <col min="13331" max="13331" width="7.42578125" style="222" customWidth="1"/>
    <col min="13332" max="13332" width="8.28515625" style="222" customWidth="1"/>
    <col min="13333" max="13333" width="8" style="222" customWidth="1"/>
    <col min="13334" max="13335" width="8.28515625" style="222" customWidth="1"/>
    <col min="13336" max="13336" width="7.85546875" style="222" customWidth="1"/>
    <col min="13337" max="13337" width="6" style="222" customWidth="1"/>
    <col min="13338" max="13536" width="8" style="222"/>
    <col min="13537" max="13537" width="3.28515625" style="222" bestFit="1" customWidth="1"/>
    <col min="13538" max="13538" width="25.28515625" style="222" customWidth="1"/>
    <col min="13539" max="13539" width="71.85546875" style="222" customWidth="1"/>
    <col min="13540" max="13546" width="10.7109375" style="222" customWidth="1"/>
    <col min="13547" max="13550" width="12.7109375" style="222" customWidth="1"/>
    <col min="13551" max="13551" width="14.7109375" style="222" customWidth="1"/>
    <col min="13552" max="13554" width="12.7109375" style="222" customWidth="1"/>
    <col min="13555" max="13555" width="14.7109375" style="222" customWidth="1"/>
    <col min="13556" max="13558" width="12.7109375" style="222" customWidth="1"/>
    <col min="13559" max="13559" width="14.7109375" style="222" customWidth="1"/>
    <col min="13560" max="13562" width="12.7109375" style="222" customWidth="1"/>
    <col min="13563" max="13563" width="14.7109375" style="222" customWidth="1"/>
    <col min="13564" max="13566" width="12.7109375" style="222" customWidth="1"/>
    <col min="13567" max="13567" width="14.7109375" style="222" customWidth="1"/>
    <col min="13568" max="13570" width="12.7109375" style="222" customWidth="1"/>
    <col min="13571" max="13571" width="14.7109375" style="222" customWidth="1"/>
    <col min="13572" max="13574" width="12.7109375" style="222" customWidth="1"/>
    <col min="13575" max="13575" width="14.7109375" style="222" customWidth="1"/>
    <col min="13576" max="13578" width="12.7109375" style="222" customWidth="1"/>
    <col min="13579" max="13579" width="14.140625" style="222" customWidth="1"/>
    <col min="13580" max="13580" width="12.7109375" style="222" customWidth="1"/>
    <col min="13581" max="13581" width="12.85546875" style="222" customWidth="1"/>
    <col min="13582" max="13582" width="12.7109375" style="222" customWidth="1"/>
    <col min="13583" max="13583" width="11.28515625" style="222" customWidth="1"/>
    <col min="13584" max="13584" width="11.7109375" style="222" customWidth="1"/>
    <col min="13585" max="13585" width="10.85546875" style="222" customWidth="1"/>
    <col min="13586" max="13586" width="8" style="222" customWidth="1"/>
    <col min="13587" max="13587" width="7.42578125" style="222" customWidth="1"/>
    <col min="13588" max="13588" width="8.28515625" style="222" customWidth="1"/>
    <col min="13589" max="13589" width="8" style="222" customWidth="1"/>
    <col min="13590" max="13591" width="8.28515625" style="222" customWidth="1"/>
    <col min="13592" max="13592" width="7.85546875" style="222" customWidth="1"/>
    <col min="13593" max="13593" width="6" style="222" customWidth="1"/>
    <col min="13594" max="13792" width="8" style="222"/>
    <col min="13793" max="13793" width="3.28515625" style="222" bestFit="1" customWidth="1"/>
    <col min="13794" max="13794" width="25.28515625" style="222" customWidth="1"/>
    <col min="13795" max="13795" width="71.85546875" style="222" customWidth="1"/>
    <col min="13796" max="13802" width="10.7109375" style="222" customWidth="1"/>
    <col min="13803" max="13806" width="12.7109375" style="222" customWidth="1"/>
    <col min="13807" max="13807" width="14.7109375" style="222" customWidth="1"/>
    <col min="13808" max="13810" width="12.7109375" style="222" customWidth="1"/>
    <col min="13811" max="13811" width="14.7109375" style="222" customWidth="1"/>
    <col min="13812" max="13814" width="12.7109375" style="222" customWidth="1"/>
    <col min="13815" max="13815" width="14.7109375" style="222" customWidth="1"/>
    <col min="13816" max="13818" width="12.7109375" style="222" customWidth="1"/>
    <col min="13819" max="13819" width="14.7109375" style="222" customWidth="1"/>
    <col min="13820" max="13822" width="12.7109375" style="222" customWidth="1"/>
    <col min="13823" max="13823" width="14.7109375" style="222" customWidth="1"/>
    <col min="13824" max="13826" width="12.7109375" style="222" customWidth="1"/>
    <col min="13827" max="13827" width="14.7109375" style="222" customWidth="1"/>
    <col min="13828" max="13830" width="12.7109375" style="222" customWidth="1"/>
    <col min="13831" max="13831" width="14.7109375" style="222" customWidth="1"/>
    <col min="13832" max="13834" width="12.7109375" style="222" customWidth="1"/>
    <col min="13835" max="13835" width="14.140625" style="222" customWidth="1"/>
    <col min="13836" max="13836" width="12.7109375" style="222" customWidth="1"/>
    <col min="13837" max="13837" width="12.85546875" style="222" customWidth="1"/>
    <col min="13838" max="13838" width="12.7109375" style="222" customWidth="1"/>
    <col min="13839" max="13839" width="11.28515625" style="222" customWidth="1"/>
    <col min="13840" max="13840" width="11.7109375" style="222" customWidth="1"/>
    <col min="13841" max="13841" width="10.85546875" style="222" customWidth="1"/>
    <col min="13842" max="13842" width="8" style="222" customWidth="1"/>
    <col min="13843" max="13843" width="7.42578125" style="222" customWidth="1"/>
    <col min="13844" max="13844" width="8.28515625" style="222" customWidth="1"/>
    <col min="13845" max="13845" width="8" style="222" customWidth="1"/>
    <col min="13846" max="13847" width="8.28515625" style="222" customWidth="1"/>
    <col min="13848" max="13848" width="7.85546875" style="222" customWidth="1"/>
    <col min="13849" max="13849" width="6" style="222" customWidth="1"/>
    <col min="13850" max="14048" width="8" style="222"/>
    <col min="14049" max="14049" width="3.28515625" style="222" bestFit="1" customWidth="1"/>
    <col min="14050" max="14050" width="25.28515625" style="222" customWidth="1"/>
    <col min="14051" max="14051" width="71.85546875" style="222" customWidth="1"/>
    <col min="14052" max="14058" width="10.7109375" style="222" customWidth="1"/>
    <col min="14059" max="14062" width="12.7109375" style="222" customWidth="1"/>
    <col min="14063" max="14063" width="14.7109375" style="222" customWidth="1"/>
    <col min="14064" max="14066" width="12.7109375" style="222" customWidth="1"/>
    <col min="14067" max="14067" width="14.7109375" style="222" customWidth="1"/>
    <col min="14068" max="14070" width="12.7109375" style="222" customWidth="1"/>
    <col min="14071" max="14071" width="14.7109375" style="222" customWidth="1"/>
    <col min="14072" max="14074" width="12.7109375" style="222" customWidth="1"/>
    <col min="14075" max="14075" width="14.7109375" style="222" customWidth="1"/>
    <col min="14076" max="14078" width="12.7109375" style="222" customWidth="1"/>
    <col min="14079" max="14079" width="14.7109375" style="222" customWidth="1"/>
    <col min="14080" max="14082" width="12.7109375" style="222" customWidth="1"/>
    <col min="14083" max="14083" width="14.7109375" style="222" customWidth="1"/>
    <col min="14084" max="14086" width="12.7109375" style="222" customWidth="1"/>
    <col min="14087" max="14087" width="14.7109375" style="222" customWidth="1"/>
    <col min="14088" max="14090" width="12.7109375" style="222" customWidth="1"/>
    <col min="14091" max="14091" width="14.140625" style="222" customWidth="1"/>
    <col min="14092" max="14092" width="12.7109375" style="222" customWidth="1"/>
    <col min="14093" max="14093" width="12.85546875" style="222" customWidth="1"/>
    <col min="14094" max="14094" width="12.7109375" style="222" customWidth="1"/>
    <col min="14095" max="14095" width="11.28515625" style="222" customWidth="1"/>
    <col min="14096" max="14096" width="11.7109375" style="222" customWidth="1"/>
    <col min="14097" max="14097" width="10.85546875" style="222" customWidth="1"/>
    <col min="14098" max="14098" width="8" style="222" customWidth="1"/>
    <col min="14099" max="14099" width="7.42578125" style="222" customWidth="1"/>
    <col min="14100" max="14100" width="8.28515625" style="222" customWidth="1"/>
    <col min="14101" max="14101" width="8" style="222" customWidth="1"/>
    <col min="14102" max="14103" width="8.28515625" style="222" customWidth="1"/>
    <col min="14104" max="14104" width="7.85546875" style="222" customWidth="1"/>
    <col min="14105" max="14105" width="6" style="222" customWidth="1"/>
    <col min="14106" max="14304" width="8" style="222"/>
    <col min="14305" max="14305" width="3.28515625" style="222" bestFit="1" customWidth="1"/>
    <col min="14306" max="14306" width="25.28515625" style="222" customWidth="1"/>
    <col min="14307" max="14307" width="71.85546875" style="222" customWidth="1"/>
    <col min="14308" max="14314" width="10.7109375" style="222" customWidth="1"/>
    <col min="14315" max="14318" width="12.7109375" style="222" customWidth="1"/>
    <col min="14319" max="14319" width="14.7109375" style="222" customWidth="1"/>
    <col min="14320" max="14322" width="12.7109375" style="222" customWidth="1"/>
    <col min="14323" max="14323" width="14.7109375" style="222" customWidth="1"/>
    <col min="14324" max="14326" width="12.7109375" style="222" customWidth="1"/>
    <col min="14327" max="14327" width="14.7109375" style="222" customWidth="1"/>
    <col min="14328" max="14330" width="12.7109375" style="222" customWidth="1"/>
    <col min="14331" max="14331" width="14.7109375" style="222" customWidth="1"/>
    <col min="14332" max="14334" width="12.7109375" style="222" customWidth="1"/>
    <col min="14335" max="14335" width="14.7109375" style="222" customWidth="1"/>
    <col min="14336" max="14338" width="12.7109375" style="222" customWidth="1"/>
    <col min="14339" max="14339" width="14.7109375" style="222" customWidth="1"/>
    <col min="14340" max="14342" width="12.7109375" style="222" customWidth="1"/>
    <col min="14343" max="14343" width="14.7109375" style="222" customWidth="1"/>
    <col min="14344" max="14346" width="12.7109375" style="222" customWidth="1"/>
    <col min="14347" max="14347" width="14.140625" style="222" customWidth="1"/>
    <col min="14348" max="14348" width="12.7109375" style="222" customWidth="1"/>
    <col min="14349" max="14349" width="12.85546875" style="222" customWidth="1"/>
    <col min="14350" max="14350" width="12.7109375" style="222" customWidth="1"/>
    <col min="14351" max="14351" width="11.28515625" style="222" customWidth="1"/>
    <col min="14352" max="14352" width="11.7109375" style="222" customWidth="1"/>
    <col min="14353" max="14353" width="10.85546875" style="222" customWidth="1"/>
    <col min="14354" max="14354" width="8" style="222" customWidth="1"/>
    <col min="14355" max="14355" width="7.42578125" style="222" customWidth="1"/>
    <col min="14356" max="14356" width="8.28515625" style="222" customWidth="1"/>
    <col min="14357" max="14357" width="8" style="222" customWidth="1"/>
    <col min="14358" max="14359" width="8.28515625" style="222" customWidth="1"/>
    <col min="14360" max="14360" width="7.85546875" style="222" customWidth="1"/>
    <col min="14361" max="14361" width="6" style="222" customWidth="1"/>
    <col min="14362" max="14560" width="8" style="222"/>
    <col min="14561" max="14561" width="3.28515625" style="222" bestFit="1" customWidth="1"/>
    <col min="14562" max="14562" width="25.28515625" style="222" customWidth="1"/>
    <col min="14563" max="14563" width="71.85546875" style="222" customWidth="1"/>
    <col min="14564" max="14570" width="10.7109375" style="222" customWidth="1"/>
    <col min="14571" max="14574" width="12.7109375" style="222" customWidth="1"/>
    <col min="14575" max="14575" width="14.7109375" style="222" customWidth="1"/>
    <col min="14576" max="14578" width="12.7109375" style="222" customWidth="1"/>
    <col min="14579" max="14579" width="14.7109375" style="222" customWidth="1"/>
    <col min="14580" max="14582" width="12.7109375" style="222" customWidth="1"/>
    <col min="14583" max="14583" width="14.7109375" style="222" customWidth="1"/>
    <col min="14584" max="14586" width="12.7109375" style="222" customWidth="1"/>
    <col min="14587" max="14587" width="14.7109375" style="222" customWidth="1"/>
    <col min="14588" max="14590" width="12.7109375" style="222" customWidth="1"/>
    <col min="14591" max="14591" width="14.7109375" style="222" customWidth="1"/>
    <col min="14592" max="14594" width="12.7109375" style="222" customWidth="1"/>
    <col min="14595" max="14595" width="14.7109375" style="222" customWidth="1"/>
    <col min="14596" max="14598" width="12.7109375" style="222" customWidth="1"/>
    <col min="14599" max="14599" width="14.7109375" style="222" customWidth="1"/>
    <col min="14600" max="14602" width="12.7109375" style="222" customWidth="1"/>
    <col min="14603" max="14603" width="14.140625" style="222" customWidth="1"/>
    <col min="14604" max="14604" width="12.7109375" style="222" customWidth="1"/>
    <col min="14605" max="14605" width="12.85546875" style="222" customWidth="1"/>
    <col min="14606" max="14606" width="12.7109375" style="222" customWidth="1"/>
    <col min="14607" max="14607" width="11.28515625" style="222" customWidth="1"/>
    <col min="14608" max="14608" width="11.7109375" style="222" customWidth="1"/>
    <col min="14609" max="14609" width="10.85546875" style="222" customWidth="1"/>
    <col min="14610" max="14610" width="8" style="222" customWidth="1"/>
    <col min="14611" max="14611" width="7.42578125" style="222" customWidth="1"/>
    <col min="14612" max="14612" width="8.28515625" style="222" customWidth="1"/>
    <col min="14613" max="14613" width="8" style="222" customWidth="1"/>
    <col min="14614" max="14615" width="8.28515625" style="222" customWidth="1"/>
    <col min="14616" max="14616" width="7.85546875" style="222" customWidth="1"/>
    <col min="14617" max="14617" width="6" style="222" customWidth="1"/>
    <col min="14618" max="14816" width="8" style="222"/>
    <col min="14817" max="14817" width="3.28515625" style="222" bestFit="1" customWidth="1"/>
    <col min="14818" max="14818" width="25.28515625" style="222" customWidth="1"/>
    <col min="14819" max="14819" width="71.85546875" style="222" customWidth="1"/>
    <col min="14820" max="14826" width="10.7109375" style="222" customWidth="1"/>
    <col min="14827" max="14830" width="12.7109375" style="222" customWidth="1"/>
    <col min="14831" max="14831" width="14.7109375" style="222" customWidth="1"/>
    <col min="14832" max="14834" width="12.7109375" style="222" customWidth="1"/>
    <col min="14835" max="14835" width="14.7109375" style="222" customWidth="1"/>
    <col min="14836" max="14838" width="12.7109375" style="222" customWidth="1"/>
    <col min="14839" max="14839" width="14.7109375" style="222" customWidth="1"/>
    <col min="14840" max="14842" width="12.7109375" style="222" customWidth="1"/>
    <col min="14843" max="14843" width="14.7109375" style="222" customWidth="1"/>
    <col min="14844" max="14846" width="12.7109375" style="222" customWidth="1"/>
    <col min="14847" max="14847" width="14.7109375" style="222" customWidth="1"/>
    <col min="14848" max="14850" width="12.7109375" style="222" customWidth="1"/>
    <col min="14851" max="14851" width="14.7109375" style="222" customWidth="1"/>
    <col min="14852" max="14854" width="12.7109375" style="222" customWidth="1"/>
    <col min="14855" max="14855" width="14.7109375" style="222" customWidth="1"/>
    <col min="14856" max="14858" width="12.7109375" style="222" customWidth="1"/>
    <col min="14859" max="14859" width="14.140625" style="222" customWidth="1"/>
    <col min="14860" max="14860" width="12.7109375" style="222" customWidth="1"/>
    <col min="14861" max="14861" width="12.85546875" style="222" customWidth="1"/>
    <col min="14862" max="14862" width="12.7109375" style="222" customWidth="1"/>
    <col min="14863" max="14863" width="11.28515625" style="222" customWidth="1"/>
    <col min="14864" max="14864" width="11.7109375" style="222" customWidth="1"/>
    <col min="14865" max="14865" width="10.85546875" style="222" customWidth="1"/>
    <col min="14866" max="14866" width="8" style="222" customWidth="1"/>
    <col min="14867" max="14867" width="7.42578125" style="222" customWidth="1"/>
    <col min="14868" max="14868" width="8.28515625" style="222" customWidth="1"/>
    <col min="14869" max="14869" width="8" style="222" customWidth="1"/>
    <col min="14870" max="14871" width="8.28515625" style="222" customWidth="1"/>
    <col min="14872" max="14872" width="7.85546875" style="222" customWidth="1"/>
    <col min="14873" max="14873" width="6" style="222" customWidth="1"/>
    <col min="14874" max="15072" width="8" style="222"/>
    <col min="15073" max="15073" width="3.28515625" style="222" bestFit="1" customWidth="1"/>
    <col min="15074" max="15074" width="25.28515625" style="222" customWidth="1"/>
    <col min="15075" max="15075" width="71.85546875" style="222" customWidth="1"/>
    <col min="15076" max="15082" width="10.7109375" style="222" customWidth="1"/>
    <col min="15083" max="15086" width="12.7109375" style="222" customWidth="1"/>
    <col min="15087" max="15087" width="14.7109375" style="222" customWidth="1"/>
    <col min="15088" max="15090" width="12.7109375" style="222" customWidth="1"/>
    <col min="15091" max="15091" width="14.7109375" style="222" customWidth="1"/>
    <col min="15092" max="15094" width="12.7109375" style="222" customWidth="1"/>
    <col min="15095" max="15095" width="14.7109375" style="222" customWidth="1"/>
    <col min="15096" max="15098" width="12.7109375" style="222" customWidth="1"/>
    <col min="15099" max="15099" width="14.7109375" style="222" customWidth="1"/>
    <col min="15100" max="15102" width="12.7109375" style="222" customWidth="1"/>
    <col min="15103" max="15103" width="14.7109375" style="222" customWidth="1"/>
    <col min="15104" max="15106" width="12.7109375" style="222" customWidth="1"/>
    <col min="15107" max="15107" width="14.7109375" style="222" customWidth="1"/>
    <col min="15108" max="15110" width="12.7109375" style="222" customWidth="1"/>
    <col min="15111" max="15111" width="14.7109375" style="222" customWidth="1"/>
    <col min="15112" max="15114" width="12.7109375" style="222" customWidth="1"/>
    <col min="15115" max="15115" width="14.140625" style="222" customWidth="1"/>
    <col min="15116" max="15116" width="12.7109375" style="222" customWidth="1"/>
    <col min="15117" max="15117" width="12.85546875" style="222" customWidth="1"/>
    <col min="15118" max="15118" width="12.7109375" style="222" customWidth="1"/>
    <col min="15119" max="15119" width="11.28515625" style="222" customWidth="1"/>
    <col min="15120" max="15120" width="11.7109375" style="222" customWidth="1"/>
    <col min="15121" max="15121" width="10.85546875" style="222" customWidth="1"/>
    <col min="15122" max="15122" width="8" style="222" customWidth="1"/>
    <col min="15123" max="15123" width="7.42578125" style="222" customWidth="1"/>
    <col min="15124" max="15124" width="8.28515625" style="222" customWidth="1"/>
    <col min="15125" max="15125" width="8" style="222" customWidth="1"/>
    <col min="15126" max="15127" width="8.28515625" style="222" customWidth="1"/>
    <col min="15128" max="15128" width="7.85546875" style="222" customWidth="1"/>
    <col min="15129" max="15129" width="6" style="222" customWidth="1"/>
    <col min="15130" max="15328" width="8" style="222"/>
    <col min="15329" max="15329" width="3.28515625" style="222" bestFit="1" customWidth="1"/>
    <col min="15330" max="15330" width="25.28515625" style="222" customWidth="1"/>
    <col min="15331" max="15331" width="71.85546875" style="222" customWidth="1"/>
    <col min="15332" max="15338" width="10.7109375" style="222" customWidth="1"/>
    <col min="15339" max="15342" width="12.7109375" style="222" customWidth="1"/>
    <col min="15343" max="15343" width="14.7109375" style="222" customWidth="1"/>
    <col min="15344" max="15346" width="12.7109375" style="222" customWidth="1"/>
    <col min="15347" max="15347" width="14.7109375" style="222" customWidth="1"/>
    <col min="15348" max="15350" width="12.7109375" style="222" customWidth="1"/>
    <col min="15351" max="15351" width="14.7109375" style="222" customWidth="1"/>
    <col min="15352" max="15354" width="12.7109375" style="222" customWidth="1"/>
    <col min="15355" max="15355" width="14.7109375" style="222" customWidth="1"/>
    <col min="15356" max="15358" width="12.7109375" style="222" customWidth="1"/>
    <col min="15359" max="15359" width="14.7109375" style="222" customWidth="1"/>
    <col min="15360" max="15362" width="12.7109375" style="222" customWidth="1"/>
    <col min="15363" max="15363" width="14.7109375" style="222" customWidth="1"/>
    <col min="15364" max="15366" width="12.7109375" style="222" customWidth="1"/>
    <col min="15367" max="15367" width="14.7109375" style="222" customWidth="1"/>
    <col min="15368" max="15370" width="12.7109375" style="222" customWidth="1"/>
    <col min="15371" max="15371" width="14.140625" style="222" customWidth="1"/>
    <col min="15372" max="15372" width="12.7109375" style="222" customWidth="1"/>
    <col min="15373" max="15373" width="12.85546875" style="222" customWidth="1"/>
    <col min="15374" max="15374" width="12.7109375" style="222" customWidth="1"/>
    <col min="15375" max="15375" width="11.28515625" style="222" customWidth="1"/>
    <col min="15376" max="15376" width="11.7109375" style="222" customWidth="1"/>
    <col min="15377" max="15377" width="10.85546875" style="222" customWidth="1"/>
    <col min="15378" max="15378" width="8" style="222" customWidth="1"/>
    <col min="15379" max="15379" width="7.42578125" style="222" customWidth="1"/>
    <col min="15380" max="15380" width="8.28515625" style="222" customWidth="1"/>
    <col min="15381" max="15381" width="8" style="222" customWidth="1"/>
    <col min="15382" max="15383" width="8.28515625" style="222" customWidth="1"/>
    <col min="15384" max="15384" width="7.85546875" style="222" customWidth="1"/>
    <col min="15385" max="15385" width="6" style="222" customWidth="1"/>
    <col min="15386" max="15584" width="8" style="222"/>
    <col min="15585" max="15585" width="3.28515625" style="222" bestFit="1" customWidth="1"/>
    <col min="15586" max="15586" width="25.28515625" style="222" customWidth="1"/>
    <col min="15587" max="15587" width="71.85546875" style="222" customWidth="1"/>
    <col min="15588" max="15594" width="10.7109375" style="222" customWidth="1"/>
    <col min="15595" max="15598" width="12.7109375" style="222" customWidth="1"/>
    <col min="15599" max="15599" width="14.7109375" style="222" customWidth="1"/>
    <col min="15600" max="15602" width="12.7109375" style="222" customWidth="1"/>
    <col min="15603" max="15603" width="14.7109375" style="222" customWidth="1"/>
    <col min="15604" max="15606" width="12.7109375" style="222" customWidth="1"/>
    <col min="15607" max="15607" width="14.7109375" style="222" customWidth="1"/>
    <col min="15608" max="15610" width="12.7109375" style="222" customWidth="1"/>
    <col min="15611" max="15611" width="14.7109375" style="222" customWidth="1"/>
    <col min="15612" max="15614" width="12.7109375" style="222" customWidth="1"/>
    <col min="15615" max="15615" width="14.7109375" style="222" customWidth="1"/>
    <col min="15616" max="15618" width="12.7109375" style="222" customWidth="1"/>
    <col min="15619" max="15619" width="14.7109375" style="222" customWidth="1"/>
    <col min="15620" max="15622" width="12.7109375" style="222" customWidth="1"/>
    <col min="15623" max="15623" width="14.7109375" style="222" customWidth="1"/>
    <col min="15624" max="15626" width="12.7109375" style="222" customWidth="1"/>
    <col min="15627" max="15627" width="14.140625" style="222" customWidth="1"/>
    <col min="15628" max="15628" width="12.7109375" style="222" customWidth="1"/>
    <col min="15629" max="15629" width="12.85546875" style="222" customWidth="1"/>
    <col min="15630" max="15630" width="12.7109375" style="222" customWidth="1"/>
    <col min="15631" max="15631" width="11.28515625" style="222" customWidth="1"/>
    <col min="15632" max="15632" width="11.7109375" style="222" customWidth="1"/>
    <col min="15633" max="15633" width="10.85546875" style="222" customWidth="1"/>
    <col min="15634" max="15634" width="8" style="222" customWidth="1"/>
    <col min="15635" max="15635" width="7.42578125" style="222" customWidth="1"/>
    <col min="15636" max="15636" width="8.28515625" style="222" customWidth="1"/>
    <col min="15637" max="15637" width="8" style="222" customWidth="1"/>
    <col min="15638" max="15639" width="8.28515625" style="222" customWidth="1"/>
    <col min="15640" max="15640" width="7.85546875" style="222" customWidth="1"/>
    <col min="15641" max="15641" width="6" style="222" customWidth="1"/>
    <col min="15642" max="15840" width="8" style="222"/>
    <col min="15841" max="15841" width="3.28515625" style="222" bestFit="1" customWidth="1"/>
    <col min="15842" max="15842" width="25.28515625" style="222" customWidth="1"/>
    <col min="15843" max="15843" width="71.85546875" style="222" customWidth="1"/>
    <col min="15844" max="15850" width="10.7109375" style="222" customWidth="1"/>
    <col min="15851" max="15854" width="12.7109375" style="222" customWidth="1"/>
    <col min="15855" max="15855" width="14.7109375" style="222" customWidth="1"/>
    <col min="15856" max="15858" width="12.7109375" style="222" customWidth="1"/>
    <col min="15859" max="15859" width="14.7109375" style="222" customWidth="1"/>
    <col min="15860" max="15862" width="12.7109375" style="222" customWidth="1"/>
    <col min="15863" max="15863" width="14.7109375" style="222" customWidth="1"/>
    <col min="15864" max="15866" width="12.7109375" style="222" customWidth="1"/>
    <col min="15867" max="15867" width="14.7109375" style="222" customWidth="1"/>
    <col min="15868" max="15870" width="12.7109375" style="222" customWidth="1"/>
    <col min="15871" max="15871" width="14.7109375" style="222" customWidth="1"/>
    <col min="15872" max="15874" width="12.7109375" style="222" customWidth="1"/>
    <col min="15875" max="15875" width="14.7109375" style="222" customWidth="1"/>
    <col min="15876" max="15878" width="12.7109375" style="222" customWidth="1"/>
    <col min="15879" max="15879" width="14.7109375" style="222" customWidth="1"/>
    <col min="15880" max="15882" width="12.7109375" style="222" customWidth="1"/>
    <col min="15883" max="15883" width="14.140625" style="222" customWidth="1"/>
    <col min="15884" max="15884" width="12.7109375" style="222" customWidth="1"/>
    <col min="15885" max="15885" width="12.85546875" style="222" customWidth="1"/>
    <col min="15886" max="15886" width="12.7109375" style="222" customWidth="1"/>
    <col min="15887" max="15887" width="11.28515625" style="222" customWidth="1"/>
    <col min="15888" max="15888" width="11.7109375" style="222" customWidth="1"/>
    <col min="15889" max="15889" width="10.85546875" style="222" customWidth="1"/>
    <col min="15890" max="15890" width="8" style="222" customWidth="1"/>
    <col min="15891" max="15891" width="7.42578125" style="222" customWidth="1"/>
    <col min="15892" max="15892" width="8.28515625" style="222" customWidth="1"/>
    <col min="15893" max="15893" width="8" style="222" customWidth="1"/>
    <col min="15894" max="15895" width="8.28515625" style="222" customWidth="1"/>
    <col min="15896" max="15896" width="7.85546875" style="222" customWidth="1"/>
    <col min="15897" max="15897" width="6" style="222" customWidth="1"/>
    <col min="15898" max="16096" width="8" style="222"/>
    <col min="16097" max="16097" width="3.28515625" style="222" bestFit="1" customWidth="1"/>
    <col min="16098" max="16098" width="25.28515625" style="222" customWidth="1"/>
    <col min="16099" max="16099" width="71.85546875" style="222" customWidth="1"/>
    <col min="16100" max="16106" width="10.7109375" style="222" customWidth="1"/>
    <col min="16107" max="16110" width="12.7109375" style="222" customWidth="1"/>
    <col min="16111" max="16111" width="14.7109375" style="222" customWidth="1"/>
    <col min="16112" max="16114" width="12.7109375" style="222" customWidth="1"/>
    <col min="16115" max="16115" width="14.7109375" style="222" customWidth="1"/>
    <col min="16116" max="16118" width="12.7109375" style="222" customWidth="1"/>
    <col min="16119" max="16119" width="14.7109375" style="222" customWidth="1"/>
    <col min="16120" max="16122" width="12.7109375" style="222" customWidth="1"/>
    <col min="16123" max="16123" width="14.7109375" style="222" customWidth="1"/>
    <col min="16124" max="16126" width="12.7109375" style="222" customWidth="1"/>
    <col min="16127" max="16127" width="14.7109375" style="222" customWidth="1"/>
    <col min="16128" max="16130" width="12.7109375" style="222" customWidth="1"/>
    <col min="16131" max="16131" width="14.7109375" style="222" customWidth="1"/>
    <col min="16132" max="16134" width="12.7109375" style="222" customWidth="1"/>
    <col min="16135" max="16135" width="14.7109375" style="222" customWidth="1"/>
    <col min="16136" max="16138" width="12.7109375" style="222" customWidth="1"/>
    <col min="16139" max="16139" width="14.140625" style="222" customWidth="1"/>
    <col min="16140" max="16140" width="12.7109375" style="222" customWidth="1"/>
    <col min="16141" max="16141" width="12.85546875" style="222" customWidth="1"/>
    <col min="16142" max="16142" width="12.7109375" style="222" customWidth="1"/>
    <col min="16143" max="16143" width="11.28515625" style="222" customWidth="1"/>
    <col min="16144" max="16144" width="11.7109375" style="222" customWidth="1"/>
    <col min="16145" max="16145" width="10.85546875" style="222" customWidth="1"/>
    <col min="16146" max="16146" width="8" style="222" customWidth="1"/>
    <col min="16147" max="16147" width="7.42578125" style="222" customWidth="1"/>
    <col min="16148" max="16148" width="8.28515625" style="222" customWidth="1"/>
    <col min="16149" max="16149" width="8" style="222" customWidth="1"/>
    <col min="16150" max="16151" width="8.28515625" style="222" customWidth="1"/>
    <col min="16152" max="16152" width="7.85546875" style="222" customWidth="1"/>
    <col min="16153" max="16153" width="6" style="222" customWidth="1"/>
    <col min="16154" max="16384" width="8" style="222"/>
  </cols>
  <sheetData>
    <row r="1" spans="1:27" ht="12" customHeight="1">
      <c r="A1" s="623" t="s">
        <v>2</v>
      </c>
      <c r="B1" s="626" t="s">
        <v>209</v>
      </c>
      <c r="C1" s="629" t="s">
        <v>69</v>
      </c>
      <c r="D1" s="615" t="s">
        <v>70</v>
      </c>
      <c r="E1" s="615" t="s">
        <v>71</v>
      </c>
      <c r="F1" s="615" t="s">
        <v>72</v>
      </c>
      <c r="G1" s="615" t="s">
        <v>73</v>
      </c>
      <c r="H1" s="606" t="s">
        <v>210</v>
      </c>
      <c r="I1" s="607"/>
      <c r="J1" s="607"/>
      <c r="K1" s="608"/>
      <c r="L1" s="606" t="s">
        <v>7</v>
      </c>
      <c r="M1" s="607"/>
      <c r="N1" s="607"/>
      <c r="O1" s="607"/>
      <c r="P1" s="607"/>
      <c r="Q1" s="608"/>
      <c r="R1" s="615" t="s">
        <v>8</v>
      </c>
      <c r="S1" s="615" t="s">
        <v>9</v>
      </c>
      <c r="T1" s="618" t="s">
        <v>10</v>
      </c>
      <c r="U1" s="619"/>
      <c r="V1" s="620" t="s">
        <v>11</v>
      </c>
      <c r="W1" s="621"/>
      <c r="X1" s="622" t="s">
        <v>211</v>
      </c>
      <c r="Y1" s="593" t="s">
        <v>13</v>
      </c>
    </row>
    <row r="2" spans="1:27" ht="12" customHeight="1">
      <c r="A2" s="624"/>
      <c r="B2" s="627"/>
      <c r="C2" s="630"/>
      <c r="D2" s="616"/>
      <c r="E2" s="616"/>
      <c r="F2" s="616"/>
      <c r="G2" s="616"/>
      <c r="H2" s="609"/>
      <c r="I2" s="610"/>
      <c r="J2" s="610"/>
      <c r="K2" s="611"/>
      <c r="L2" s="609"/>
      <c r="M2" s="610"/>
      <c r="N2" s="610"/>
      <c r="O2" s="610"/>
      <c r="P2" s="610"/>
      <c r="Q2" s="611"/>
      <c r="R2" s="616"/>
      <c r="S2" s="616"/>
      <c r="T2" s="596" t="s">
        <v>14</v>
      </c>
      <c r="U2" s="597"/>
      <c r="V2" s="598" t="s">
        <v>212</v>
      </c>
      <c r="W2" s="599"/>
      <c r="X2" s="601"/>
      <c r="Y2" s="594"/>
    </row>
    <row r="3" spans="1:27" ht="12" customHeight="1">
      <c r="A3" s="624"/>
      <c r="B3" s="627"/>
      <c r="C3" s="630"/>
      <c r="D3" s="616"/>
      <c r="E3" s="616"/>
      <c r="F3" s="616"/>
      <c r="G3" s="616"/>
      <c r="H3" s="612"/>
      <c r="I3" s="613"/>
      <c r="J3" s="613"/>
      <c r="K3" s="614"/>
      <c r="L3" s="612"/>
      <c r="M3" s="613"/>
      <c r="N3" s="613"/>
      <c r="O3" s="613"/>
      <c r="P3" s="613"/>
      <c r="Q3" s="614"/>
      <c r="R3" s="616"/>
      <c r="S3" s="616"/>
      <c r="T3" s="600" t="s">
        <v>213</v>
      </c>
      <c r="U3" s="603" t="s">
        <v>19</v>
      </c>
      <c r="V3" s="600" t="s">
        <v>214</v>
      </c>
      <c r="W3" s="600" t="s">
        <v>215</v>
      </c>
      <c r="X3" s="601"/>
      <c r="Y3" s="594"/>
    </row>
    <row r="4" spans="1:27" ht="21.75" customHeight="1">
      <c r="A4" s="624"/>
      <c r="B4" s="627"/>
      <c r="C4" s="630"/>
      <c r="D4" s="616"/>
      <c r="E4" s="616"/>
      <c r="F4" s="616"/>
      <c r="G4" s="616"/>
      <c r="H4" s="590" t="s">
        <v>216</v>
      </c>
      <c r="I4" s="591"/>
      <c r="J4" s="591"/>
      <c r="K4" s="592"/>
      <c r="L4" s="590" t="s">
        <v>216</v>
      </c>
      <c r="M4" s="591"/>
      <c r="N4" s="591"/>
      <c r="O4" s="592"/>
      <c r="P4" s="223" t="s">
        <v>87</v>
      </c>
      <c r="Q4" s="223" t="s">
        <v>88</v>
      </c>
      <c r="R4" s="616"/>
      <c r="S4" s="616"/>
      <c r="T4" s="601"/>
      <c r="U4" s="604"/>
      <c r="V4" s="601"/>
      <c r="W4" s="601"/>
      <c r="X4" s="601"/>
      <c r="Y4" s="594"/>
    </row>
    <row r="5" spans="1:27" ht="17.25" customHeight="1">
      <c r="A5" s="624"/>
      <c r="B5" s="627"/>
      <c r="C5" s="630"/>
      <c r="D5" s="616"/>
      <c r="E5" s="616"/>
      <c r="F5" s="616"/>
      <c r="G5" s="616"/>
      <c r="H5" s="224" t="s">
        <v>217</v>
      </c>
      <c r="I5" s="224"/>
      <c r="J5" s="224"/>
      <c r="K5" s="224"/>
      <c r="L5" s="224" t="s">
        <v>217</v>
      </c>
      <c r="M5" s="224"/>
      <c r="N5" s="224"/>
      <c r="O5" s="224"/>
      <c r="P5" s="223" t="s">
        <v>89</v>
      </c>
      <c r="Q5" s="223" t="s">
        <v>89</v>
      </c>
      <c r="R5" s="616"/>
      <c r="S5" s="616"/>
      <c r="T5" s="601"/>
      <c r="U5" s="604"/>
      <c r="V5" s="601"/>
      <c r="W5" s="601"/>
      <c r="X5" s="601"/>
      <c r="Y5" s="594"/>
    </row>
    <row r="6" spans="1:27" ht="39" customHeight="1" thickBot="1">
      <c r="A6" s="625"/>
      <c r="B6" s="628"/>
      <c r="C6" s="631"/>
      <c r="D6" s="617"/>
      <c r="E6" s="617"/>
      <c r="F6" s="617"/>
      <c r="G6" s="617"/>
      <c r="H6" s="329" t="s">
        <v>22</v>
      </c>
      <c r="I6" s="329" t="s">
        <v>23</v>
      </c>
      <c r="J6" s="329" t="s">
        <v>24</v>
      </c>
      <c r="K6" s="329" t="s">
        <v>25</v>
      </c>
      <c r="L6" s="329" t="s">
        <v>22</v>
      </c>
      <c r="M6" s="329" t="s">
        <v>23</v>
      </c>
      <c r="N6" s="329" t="s">
        <v>24</v>
      </c>
      <c r="O6" s="329" t="s">
        <v>25</v>
      </c>
      <c r="P6" s="330" t="s">
        <v>90</v>
      </c>
      <c r="Q6" s="330" t="s">
        <v>90</v>
      </c>
      <c r="R6" s="617"/>
      <c r="S6" s="617"/>
      <c r="T6" s="602"/>
      <c r="U6" s="605"/>
      <c r="V6" s="602"/>
      <c r="W6" s="602"/>
      <c r="X6" s="602"/>
      <c r="Y6" s="595"/>
    </row>
    <row r="7" spans="1:27" ht="16.5" customHeight="1" thickBot="1">
      <c r="A7" s="338">
        <v>1</v>
      </c>
      <c r="B7" s="339" t="s">
        <v>54</v>
      </c>
      <c r="C7" s="340">
        <v>3</v>
      </c>
      <c r="D7" s="340">
        <v>4</v>
      </c>
      <c r="E7" s="340">
        <v>5</v>
      </c>
      <c r="F7" s="340">
        <v>6</v>
      </c>
      <c r="G7" s="340">
        <v>7</v>
      </c>
      <c r="H7" s="341">
        <v>8</v>
      </c>
      <c r="I7" s="341">
        <v>9</v>
      </c>
      <c r="J7" s="341">
        <v>10</v>
      </c>
      <c r="K7" s="341">
        <v>11</v>
      </c>
      <c r="L7" s="341">
        <v>12</v>
      </c>
      <c r="M7" s="341">
        <v>13</v>
      </c>
      <c r="N7" s="341">
        <v>14</v>
      </c>
      <c r="O7" s="341">
        <v>15</v>
      </c>
      <c r="P7" s="342">
        <v>16</v>
      </c>
      <c r="Q7" s="342">
        <v>17</v>
      </c>
      <c r="R7" s="340">
        <v>18</v>
      </c>
      <c r="S7" s="340">
        <v>19</v>
      </c>
      <c r="T7" s="343">
        <v>20</v>
      </c>
      <c r="U7" s="344">
        <v>21</v>
      </c>
      <c r="V7" s="343">
        <v>22</v>
      </c>
      <c r="W7" s="343">
        <v>23</v>
      </c>
      <c r="X7" s="343">
        <v>24</v>
      </c>
      <c r="Y7" s="345">
        <v>25</v>
      </c>
    </row>
    <row r="8" spans="1:27" ht="114.75" customHeight="1">
      <c r="A8" s="331"/>
      <c r="B8" s="332"/>
      <c r="C8" s="333" t="s">
        <v>258</v>
      </c>
      <c r="D8" s="282"/>
      <c r="E8" s="282"/>
      <c r="F8" s="282"/>
      <c r="G8" s="282"/>
      <c r="H8" s="328"/>
      <c r="I8" s="328"/>
      <c r="J8" s="328"/>
      <c r="K8" s="328"/>
      <c r="L8" s="328"/>
      <c r="M8" s="328"/>
      <c r="N8" s="328"/>
      <c r="O8" s="328"/>
      <c r="P8" s="334"/>
      <c r="Q8" s="334"/>
      <c r="R8" s="282"/>
      <c r="S8" s="282"/>
      <c r="T8" s="335"/>
      <c r="U8" s="335"/>
      <c r="V8" s="336"/>
      <c r="W8" s="336"/>
      <c r="X8" s="498"/>
      <c r="Y8" s="337"/>
    </row>
    <row r="9" spans="1:27" ht="13.5" customHeight="1">
      <c r="A9" s="318"/>
      <c r="B9" s="226"/>
      <c r="C9" s="283" t="s">
        <v>218</v>
      </c>
      <c r="D9" s="225"/>
      <c r="E9" s="225"/>
      <c r="F9" s="225"/>
      <c r="G9" s="225"/>
      <c r="H9" s="227"/>
      <c r="I9" s="227"/>
      <c r="J9" s="227"/>
      <c r="K9" s="227"/>
      <c r="L9" s="227"/>
      <c r="M9" s="227"/>
      <c r="N9" s="227"/>
      <c r="O9" s="227"/>
      <c r="P9" s="223"/>
      <c r="Q9" s="223"/>
      <c r="R9" s="225"/>
      <c r="S9" s="225"/>
      <c r="T9" s="228"/>
      <c r="U9" s="228"/>
      <c r="V9" s="229"/>
      <c r="W9" s="229"/>
      <c r="X9" s="499"/>
      <c r="Y9" s="319"/>
    </row>
    <row r="10" spans="1:27" s="238" customFormat="1" ht="14.25" customHeight="1">
      <c r="A10" s="320"/>
      <c r="B10" s="226"/>
      <c r="C10" s="230" t="s">
        <v>219</v>
      </c>
      <c r="D10" s="231"/>
      <c r="E10" s="232"/>
      <c r="F10" s="232"/>
      <c r="G10" s="232"/>
      <c r="H10" s="233"/>
      <c r="I10" s="233"/>
      <c r="J10" s="233"/>
      <c r="K10" s="233"/>
      <c r="L10" s="233"/>
      <c r="M10" s="233"/>
      <c r="N10" s="233"/>
      <c r="O10" s="233"/>
      <c r="P10" s="234"/>
      <c r="Q10" s="234"/>
      <c r="R10" s="231"/>
      <c r="S10" s="231"/>
      <c r="T10" s="235"/>
      <c r="U10" s="235"/>
      <c r="V10" s="236"/>
      <c r="W10" s="235"/>
      <c r="X10" s="500"/>
      <c r="Y10" s="321"/>
      <c r="Z10" s="237"/>
      <c r="AA10" s="237"/>
    </row>
    <row r="11" spans="1:27" s="247" customFormat="1" ht="14.25" customHeight="1">
      <c r="A11" s="322" t="s">
        <v>220</v>
      </c>
      <c r="B11" s="240"/>
      <c r="C11" s="241" t="s">
        <v>118</v>
      </c>
      <c r="D11" s="239"/>
      <c r="E11" s="242"/>
      <c r="F11" s="242"/>
      <c r="G11" s="242"/>
      <c r="H11" s="242"/>
      <c r="I11" s="242"/>
      <c r="J11" s="242"/>
      <c r="K11" s="242"/>
      <c r="L11" s="243"/>
      <c r="M11" s="243"/>
      <c r="N11" s="243"/>
      <c r="O11" s="243"/>
      <c r="P11" s="244"/>
      <c r="Q11" s="244"/>
      <c r="R11" s="239"/>
      <c r="S11" s="239"/>
      <c r="T11" s="243"/>
      <c r="U11" s="243"/>
      <c r="V11" s="245"/>
      <c r="W11" s="243"/>
      <c r="X11" s="244"/>
      <c r="Y11" s="323"/>
      <c r="Z11" s="246"/>
      <c r="AA11" s="246"/>
    </row>
    <row r="12" spans="1:27" s="247" customFormat="1" ht="14.25" customHeight="1">
      <c r="A12" s="322" t="s">
        <v>220</v>
      </c>
      <c r="B12" s="240"/>
      <c r="C12" s="108" t="s">
        <v>221</v>
      </c>
      <c r="D12" s="239"/>
      <c r="E12" s="242"/>
      <c r="F12" s="242"/>
      <c r="G12" s="242"/>
      <c r="H12" s="242"/>
      <c r="I12" s="242"/>
      <c r="J12" s="242"/>
      <c r="K12" s="242"/>
      <c r="L12" s="243"/>
      <c r="M12" s="243"/>
      <c r="N12" s="243"/>
      <c r="O12" s="243"/>
      <c r="P12" s="244"/>
      <c r="Q12" s="244"/>
      <c r="R12" s="239"/>
      <c r="S12" s="239"/>
      <c r="T12" s="243"/>
      <c r="U12" s="243"/>
      <c r="V12" s="245"/>
      <c r="W12" s="243"/>
      <c r="X12" s="244"/>
      <c r="Y12" s="323"/>
      <c r="Z12" s="246"/>
      <c r="AA12" s="246"/>
    </row>
    <row r="13" spans="1:27" s="247" customFormat="1" ht="14.25" customHeight="1">
      <c r="A13" s="322" t="s">
        <v>220</v>
      </c>
      <c r="B13" s="240"/>
      <c r="C13" s="108" t="s">
        <v>222</v>
      </c>
      <c r="D13" s="239"/>
      <c r="E13" s="242"/>
      <c r="F13" s="242"/>
      <c r="G13" s="242"/>
      <c r="H13" s="242"/>
      <c r="I13" s="242"/>
      <c r="J13" s="242"/>
      <c r="K13" s="242"/>
      <c r="L13" s="243"/>
      <c r="M13" s="243"/>
      <c r="N13" s="243"/>
      <c r="O13" s="243"/>
      <c r="P13" s="244"/>
      <c r="Q13" s="244"/>
      <c r="R13" s="239"/>
      <c r="S13" s="239"/>
      <c r="T13" s="243"/>
      <c r="U13" s="243"/>
      <c r="V13" s="245"/>
      <c r="W13" s="243"/>
      <c r="X13" s="244"/>
      <c r="Y13" s="323"/>
      <c r="Z13" s="246"/>
      <c r="AA13" s="246"/>
    </row>
    <row r="14" spans="1:27" s="247" customFormat="1" ht="15.75" customHeight="1">
      <c r="A14" s="324"/>
      <c r="B14" s="257"/>
      <c r="C14" s="108" t="s">
        <v>226</v>
      </c>
      <c r="D14" s="258"/>
      <c r="E14" s="258"/>
      <c r="F14" s="258"/>
      <c r="G14" s="259"/>
      <c r="H14" s="260"/>
      <c r="I14" s="260"/>
      <c r="J14" s="261"/>
      <c r="K14" s="262"/>
      <c r="L14" s="263"/>
      <c r="M14" s="263"/>
      <c r="N14" s="264"/>
      <c r="O14" s="264"/>
      <c r="P14" s="265"/>
      <c r="Q14" s="265"/>
      <c r="R14" s="263"/>
      <c r="S14" s="256"/>
      <c r="T14" s="257"/>
      <c r="U14" s="266"/>
      <c r="V14" s="263"/>
      <c r="W14" s="263"/>
      <c r="X14" s="501"/>
      <c r="Y14" s="325"/>
      <c r="Z14" s="246"/>
      <c r="AA14" s="246"/>
    </row>
    <row r="15" spans="1:27" s="247" customFormat="1" ht="14.25" customHeight="1">
      <c r="A15" s="322"/>
      <c r="B15" s="240"/>
      <c r="C15" s="248" t="s">
        <v>224</v>
      </c>
      <c r="D15" s="239"/>
      <c r="E15" s="242"/>
      <c r="F15" s="242"/>
      <c r="G15" s="242"/>
      <c r="H15" s="242"/>
      <c r="I15" s="242"/>
      <c r="J15" s="242"/>
      <c r="K15" s="242"/>
      <c r="L15" s="243"/>
      <c r="M15" s="243"/>
      <c r="N15" s="243"/>
      <c r="O15" s="243"/>
      <c r="P15" s="244"/>
      <c r="Q15" s="244"/>
      <c r="R15" s="239"/>
      <c r="S15" s="239"/>
      <c r="T15" s="243"/>
      <c r="U15" s="243"/>
      <c r="V15" s="245"/>
      <c r="W15" s="243"/>
      <c r="X15" s="244"/>
      <c r="Y15" s="323"/>
      <c r="Z15" s="246"/>
      <c r="AA15" s="246"/>
    </row>
    <row r="16" spans="1:27" s="247" customFormat="1" ht="24" customHeight="1">
      <c r="A16" s="326">
        <v>1</v>
      </c>
      <c r="B16" s="66" t="s">
        <v>228</v>
      </c>
      <c r="C16" s="102" t="s">
        <v>229</v>
      </c>
      <c r="D16" s="91" t="s">
        <v>31</v>
      </c>
      <c r="E16" s="65">
        <v>1</v>
      </c>
      <c r="F16" s="65">
        <v>91</v>
      </c>
      <c r="G16" s="65">
        <v>46</v>
      </c>
      <c r="H16" s="68">
        <v>1399</v>
      </c>
      <c r="I16" s="67"/>
      <c r="J16" s="68"/>
      <c r="K16" s="68">
        <f>H16+I16+J16</f>
        <v>1399</v>
      </c>
      <c r="L16" s="233">
        <f>SUM(H16)</f>
        <v>1399</v>
      </c>
      <c r="M16" s="233"/>
      <c r="N16" s="233"/>
      <c r="O16" s="233">
        <f>SUM(K16)</f>
        <v>1399</v>
      </c>
      <c r="P16" s="107">
        <f>((O16/W16)*V16)/1000</f>
        <v>59.457500000000003</v>
      </c>
      <c r="Q16" s="107">
        <f>(O16*X16)/1000</f>
        <v>39.954041000000004</v>
      </c>
      <c r="R16" s="110" t="s">
        <v>34</v>
      </c>
      <c r="S16" s="110" t="s">
        <v>230</v>
      </c>
      <c r="T16" s="106"/>
      <c r="U16" s="251"/>
      <c r="V16" s="109">
        <v>85</v>
      </c>
      <c r="W16" s="106">
        <v>2</v>
      </c>
      <c r="X16" s="502">
        <v>28.559000000000001</v>
      </c>
      <c r="Y16" s="327"/>
      <c r="Z16" s="246"/>
      <c r="AA16" s="246"/>
    </row>
    <row r="17" spans="1:27" s="247" customFormat="1" ht="14.25" customHeight="1">
      <c r="A17" s="326"/>
      <c r="B17" s="66"/>
      <c r="C17" s="241" t="s">
        <v>231</v>
      </c>
      <c r="D17" s="91"/>
      <c r="E17" s="65"/>
      <c r="F17" s="65"/>
      <c r="G17" s="65"/>
      <c r="H17" s="67"/>
      <c r="I17" s="67"/>
      <c r="J17" s="68"/>
      <c r="K17" s="68"/>
      <c r="L17" s="233"/>
      <c r="M17" s="233"/>
      <c r="N17" s="233"/>
      <c r="O17" s="233"/>
      <c r="P17" s="107"/>
      <c r="Q17" s="107"/>
      <c r="R17" s="110"/>
      <c r="S17" s="110"/>
      <c r="T17" s="106"/>
      <c r="U17" s="251"/>
      <c r="V17" s="109"/>
      <c r="W17" s="106"/>
      <c r="X17" s="502"/>
      <c r="Y17" s="327"/>
      <c r="Z17" s="246"/>
      <c r="AA17" s="246"/>
    </row>
    <row r="18" spans="1:27" s="247" customFormat="1" ht="26.25" customHeight="1">
      <c r="A18" s="326">
        <v>1</v>
      </c>
      <c r="B18" s="66" t="s">
        <v>228</v>
      </c>
      <c r="C18" s="102" t="s">
        <v>229</v>
      </c>
      <c r="D18" s="91" t="s">
        <v>31</v>
      </c>
      <c r="E18" s="65">
        <v>1</v>
      </c>
      <c r="F18" s="65">
        <v>91</v>
      </c>
      <c r="G18" s="65">
        <v>46</v>
      </c>
      <c r="H18" s="67">
        <v>0</v>
      </c>
      <c r="I18" s="67"/>
      <c r="J18" s="68"/>
      <c r="K18" s="68">
        <f>H18+I18+J18</f>
        <v>0</v>
      </c>
      <c r="L18" s="233">
        <f>SUM(H18)</f>
        <v>0</v>
      </c>
      <c r="M18" s="233"/>
      <c r="N18" s="233"/>
      <c r="O18" s="233">
        <f>SUM(K18)</f>
        <v>0</v>
      </c>
      <c r="P18" s="107">
        <f>((O18/W18)*V18)/1000</f>
        <v>0</v>
      </c>
      <c r="Q18" s="107">
        <f>(O18*X18)/1000</f>
        <v>0</v>
      </c>
      <c r="R18" s="110"/>
      <c r="S18" s="110"/>
      <c r="T18" s="106"/>
      <c r="U18" s="251"/>
      <c r="V18" s="109">
        <v>85</v>
      </c>
      <c r="W18" s="106">
        <v>2</v>
      </c>
      <c r="X18" s="502">
        <v>28.559000000000001</v>
      </c>
      <c r="Y18" s="327"/>
      <c r="Z18" s="246"/>
      <c r="AA18" s="246"/>
    </row>
    <row r="19" spans="1:27" s="247" customFormat="1" ht="21" customHeight="1">
      <c r="A19" s="326"/>
      <c r="B19" s="66"/>
      <c r="C19" s="252" t="s">
        <v>35</v>
      </c>
      <c r="D19" s="91"/>
      <c r="E19" s="65"/>
      <c r="F19" s="65"/>
      <c r="G19" s="65"/>
      <c r="H19" s="67">
        <f>SUM(H18)</f>
        <v>0</v>
      </c>
      <c r="I19" s="67"/>
      <c r="J19" s="68"/>
      <c r="K19" s="67">
        <f>SUM(K18)</f>
        <v>0</v>
      </c>
      <c r="L19" s="69">
        <f>SUM(L18)</f>
        <v>0</v>
      </c>
      <c r="M19" s="233"/>
      <c r="N19" s="233"/>
      <c r="O19" s="69">
        <f>SUM(O18)</f>
        <v>0</v>
      </c>
      <c r="P19" s="254">
        <f>SUM(P18)</f>
        <v>0</v>
      </c>
      <c r="Q19" s="254">
        <f>SUM(Q18)</f>
        <v>0</v>
      </c>
      <c r="R19" s="110"/>
      <c r="S19" s="110"/>
      <c r="T19" s="106"/>
      <c r="U19" s="251"/>
      <c r="V19" s="109"/>
      <c r="W19" s="106"/>
      <c r="X19" s="502"/>
      <c r="Y19" s="327"/>
      <c r="Z19" s="246"/>
      <c r="AA19" s="246"/>
    </row>
    <row r="20" spans="1:27" s="247" customFormat="1" ht="14.25" customHeight="1">
      <c r="A20" s="322"/>
      <c r="B20" s="240"/>
      <c r="C20" s="108" t="s">
        <v>223</v>
      </c>
      <c r="D20" s="239"/>
      <c r="E20" s="242"/>
      <c r="F20" s="242"/>
      <c r="G20" s="242"/>
      <c r="H20" s="242"/>
      <c r="I20" s="242"/>
      <c r="J20" s="242"/>
      <c r="K20" s="242"/>
      <c r="L20" s="243"/>
      <c r="M20" s="243"/>
      <c r="N20" s="243"/>
      <c r="O20" s="243"/>
      <c r="P20" s="244"/>
      <c r="Q20" s="244"/>
      <c r="R20" s="239"/>
      <c r="S20" s="239"/>
      <c r="T20" s="243"/>
      <c r="U20" s="243"/>
      <c r="V20" s="245"/>
      <c r="W20" s="243"/>
      <c r="X20" s="244"/>
      <c r="Y20" s="323"/>
      <c r="Z20" s="246"/>
      <c r="AA20" s="246"/>
    </row>
    <row r="21" spans="1:27" s="249" customFormat="1" ht="14.25" customHeight="1">
      <c r="A21" s="322"/>
      <c r="B21" s="240"/>
      <c r="C21" s="248" t="s">
        <v>227</v>
      </c>
      <c r="D21" s="239"/>
      <c r="E21" s="242"/>
      <c r="F21" s="242"/>
      <c r="G21" s="242"/>
      <c r="H21" s="242"/>
      <c r="I21" s="242"/>
      <c r="J21" s="242"/>
      <c r="K21" s="242"/>
      <c r="L21" s="243"/>
      <c r="M21" s="243"/>
      <c r="N21" s="243"/>
      <c r="O21" s="243"/>
      <c r="P21" s="244"/>
      <c r="Q21" s="244"/>
      <c r="R21" s="239"/>
      <c r="S21" s="239"/>
      <c r="T21" s="243"/>
      <c r="U21" s="243"/>
      <c r="V21" s="245"/>
      <c r="W21" s="243"/>
      <c r="X21" s="244"/>
      <c r="Y21" s="323"/>
      <c r="Z21" s="246"/>
      <c r="AA21" s="246"/>
    </row>
    <row r="22" spans="1:27" s="247" customFormat="1" ht="14.25" customHeight="1">
      <c r="A22" s="326">
        <v>1</v>
      </c>
      <c r="B22" s="250" t="s">
        <v>29</v>
      </c>
      <c r="C22" s="90" t="s">
        <v>30</v>
      </c>
      <c r="D22" s="101" t="s">
        <v>31</v>
      </c>
      <c r="E22" s="92" t="s">
        <v>164</v>
      </c>
      <c r="F22" s="40">
        <v>89</v>
      </c>
      <c r="G22" s="40">
        <v>10</v>
      </c>
      <c r="H22" s="67"/>
      <c r="I22" s="67"/>
      <c r="J22" s="68">
        <v>2608</v>
      </c>
      <c r="K22" s="68">
        <f>H22+I22+J22</f>
        <v>2608</v>
      </c>
      <c r="L22" s="233"/>
      <c r="M22" s="233"/>
      <c r="N22" s="233">
        <f>SUM(J22)</f>
        <v>2608</v>
      </c>
      <c r="O22" s="233">
        <f>SUM(K22)</f>
        <v>2608</v>
      </c>
      <c r="P22" s="107">
        <f>((O22/W22)*V22)/1000</f>
        <v>3.5014814814814818E-2</v>
      </c>
      <c r="Q22" s="107">
        <f>(O22*X22)/1000</f>
        <v>2.66016E-2</v>
      </c>
      <c r="R22" s="110" t="s">
        <v>34</v>
      </c>
      <c r="S22" s="110"/>
      <c r="T22" s="106"/>
      <c r="U22" s="251"/>
      <c r="V22" s="109">
        <v>29</v>
      </c>
      <c r="W22" s="106">
        <v>2160</v>
      </c>
      <c r="X22" s="502">
        <v>1.0200000000000001E-2</v>
      </c>
      <c r="Y22" s="327"/>
      <c r="Z22" s="246"/>
      <c r="AA22" s="246"/>
    </row>
    <row r="23" spans="1:27" s="247" customFormat="1" ht="14.25" customHeight="1">
      <c r="A23" s="326"/>
      <c r="B23" s="250"/>
      <c r="C23" s="252" t="s">
        <v>35</v>
      </c>
      <c r="D23" s="253"/>
      <c r="E23" s="91"/>
      <c r="F23" s="91"/>
      <c r="G23" s="91"/>
      <c r="H23" s="67"/>
      <c r="I23" s="67"/>
      <c r="J23" s="67">
        <v>2608</v>
      </c>
      <c r="K23" s="67">
        <f>SUM(K22:K22)</f>
        <v>2608</v>
      </c>
      <c r="L23" s="69"/>
      <c r="M23" s="69"/>
      <c r="N23" s="69">
        <f t="shared" ref="N23:O23" si="0">SUM(N22)</f>
        <v>2608</v>
      </c>
      <c r="O23" s="69">
        <f t="shared" si="0"/>
        <v>2608</v>
      </c>
      <c r="P23" s="254">
        <f>SUM(P22:P22)</f>
        <v>3.5014814814814818E-2</v>
      </c>
      <c r="Q23" s="254">
        <f>SUM(Q22:Q22)</f>
        <v>2.66016E-2</v>
      </c>
      <c r="R23" s="108"/>
      <c r="S23" s="108"/>
      <c r="T23" s="108"/>
      <c r="U23" s="255"/>
      <c r="V23" s="108"/>
      <c r="W23" s="108"/>
      <c r="X23" s="503"/>
      <c r="Y23" s="327"/>
      <c r="Z23" s="246"/>
      <c r="AA23" s="246"/>
    </row>
    <row r="24" spans="1:27" s="247" customFormat="1" ht="14.25" customHeight="1" thickBot="1">
      <c r="A24" s="504"/>
      <c r="B24" s="505"/>
      <c r="C24" s="506" t="s">
        <v>225</v>
      </c>
      <c r="D24" s="507"/>
      <c r="E24" s="508"/>
      <c r="F24" s="508"/>
      <c r="G24" s="508"/>
      <c r="H24" s="508"/>
      <c r="I24" s="508"/>
      <c r="J24" s="508"/>
      <c r="K24" s="508"/>
      <c r="L24" s="509"/>
      <c r="M24" s="509"/>
      <c r="N24" s="509"/>
      <c r="O24" s="509"/>
      <c r="P24" s="510"/>
      <c r="Q24" s="510"/>
      <c r="R24" s="507"/>
      <c r="S24" s="507"/>
      <c r="T24" s="509"/>
      <c r="U24" s="509"/>
      <c r="V24" s="511"/>
      <c r="W24" s="509"/>
      <c r="X24" s="510"/>
      <c r="Y24" s="512"/>
      <c r="Z24" s="246"/>
      <c r="AA24" s="246"/>
    </row>
    <row r="25" spans="1:27" s="221" customFormat="1" ht="14.25" customHeight="1" thickBot="1">
      <c r="A25" s="513"/>
      <c r="B25" s="514"/>
      <c r="C25" s="515" t="s">
        <v>257</v>
      </c>
      <c r="D25" s="514"/>
      <c r="E25" s="514"/>
      <c r="F25" s="514"/>
      <c r="G25" s="514"/>
      <c r="H25" s="516"/>
      <c r="I25" s="516"/>
      <c r="J25" s="516"/>
      <c r="K25" s="516"/>
      <c r="L25" s="516"/>
      <c r="M25" s="516"/>
      <c r="N25" s="516"/>
      <c r="O25" s="516"/>
      <c r="P25" s="517">
        <f>SUM(P23+P16)</f>
        <v>59.492514814814818</v>
      </c>
      <c r="Q25" s="517">
        <f>SUM(Q23+Q16)</f>
        <v>39.980642600000003</v>
      </c>
      <c r="R25" s="514"/>
      <c r="S25" s="514"/>
      <c r="T25" s="514"/>
      <c r="U25" s="516"/>
      <c r="V25" s="518"/>
      <c r="W25" s="516"/>
      <c r="X25" s="519"/>
      <c r="Y25" s="520"/>
    </row>
    <row r="26" spans="1:27" s="221" customFormat="1" ht="15.75" customHeight="1">
      <c r="A26" s="267"/>
      <c r="B26" s="268"/>
      <c r="D26" s="268"/>
      <c r="E26" s="268"/>
      <c r="F26" s="268"/>
      <c r="G26" s="268"/>
      <c r="H26" s="269"/>
      <c r="I26" s="269"/>
      <c r="J26" s="269"/>
      <c r="K26" s="269"/>
      <c r="L26" s="269"/>
      <c r="M26" s="269"/>
      <c r="N26" s="269"/>
      <c r="O26" s="269"/>
      <c r="P26" s="270"/>
      <c r="Q26" s="270"/>
      <c r="R26" s="268"/>
      <c r="S26" s="268"/>
      <c r="T26" s="268"/>
      <c r="U26" s="269"/>
      <c r="V26" s="271"/>
      <c r="W26" s="269"/>
      <c r="X26" s="272"/>
      <c r="Y26" s="273"/>
    </row>
    <row r="27" spans="1:27" s="221" customFormat="1" ht="15.75" customHeight="1">
      <c r="A27" s="267"/>
      <c r="B27" s="268"/>
      <c r="D27" s="268"/>
      <c r="E27" s="268"/>
      <c r="F27" s="268"/>
      <c r="G27" s="268"/>
      <c r="H27" s="269"/>
      <c r="I27" s="269"/>
      <c r="J27" s="269"/>
      <c r="K27" s="269"/>
      <c r="L27" s="269"/>
      <c r="M27" s="269"/>
      <c r="N27" s="269"/>
      <c r="O27" s="269"/>
      <c r="P27" s="270"/>
      <c r="Q27" s="270"/>
      <c r="R27" s="268"/>
      <c r="S27" s="268"/>
      <c r="T27" s="268"/>
      <c r="U27" s="269"/>
      <c r="V27" s="271"/>
      <c r="W27" s="269"/>
      <c r="X27" s="272"/>
      <c r="Y27" s="273"/>
    </row>
    <row r="28" spans="1:27" s="221" customFormat="1" ht="15.75" customHeight="1">
      <c r="A28" s="267"/>
      <c r="B28" s="268"/>
      <c r="D28" s="268"/>
      <c r="E28" s="268"/>
      <c r="F28" s="268"/>
      <c r="G28" s="268"/>
      <c r="H28" s="269"/>
      <c r="I28" s="269"/>
      <c r="J28" s="269"/>
      <c r="K28" s="269"/>
      <c r="L28" s="269"/>
      <c r="M28" s="269"/>
      <c r="N28" s="269"/>
      <c r="O28" s="269"/>
      <c r="P28" s="270"/>
      <c r="Q28" s="270"/>
      <c r="R28" s="268"/>
      <c r="S28" s="268"/>
      <c r="T28" s="268"/>
      <c r="U28" s="269"/>
      <c r="V28" s="271"/>
      <c r="W28" s="269"/>
      <c r="X28" s="272"/>
      <c r="Y28" s="273"/>
    </row>
    <row r="29" spans="1:27" s="221" customFormat="1" ht="15.75" customHeight="1">
      <c r="A29" s="267"/>
      <c r="B29" s="268"/>
      <c r="D29" s="268"/>
      <c r="E29" s="268"/>
      <c r="F29" s="268"/>
      <c r="G29" s="268"/>
      <c r="H29" s="269"/>
      <c r="I29" s="269"/>
      <c r="J29" s="269"/>
      <c r="K29" s="269"/>
      <c r="L29" s="269"/>
      <c r="M29" s="269"/>
      <c r="N29" s="269"/>
      <c r="O29" s="269"/>
      <c r="P29" s="270"/>
      <c r="Q29" s="270"/>
      <c r="R29" s="268"/>
      <c r="S29" s="268"/>
      <c r="T29" s="268"/>
      <c r="U29" s="269"/>
      <c r="V29" s="271"/>
      <c r="W29" s="269"/>
      <c r="X29" s="272"/>
      <c r="Y29" s="273"/>
    </row>
    <row r="30" spans="1:27" s="221" customFormat="1" ht="15.75" customHeight="1">
      <c r="A30" s="267"/>
      <c r="B30" s="268"/>
      <c r="D30" s="268"/>
      <c r="E30" s="268"/>
      <c r="F30" s="268"/>
      <c r="G30" s="268"/>
      <c r="H30" s="269"/>
      <c r="I30" s="269"/>
      <c r="J30" s="269"/>
      <c r="K30" s="269"/>
      <c r="L30" s="269"/>
      <c r="M30" s="269"/>
      <c r="N30" s="269"/>
      <c r="O30" s="269"/>
      <c r="P30" s="270"/>
      <c r="Q30" s="270"/>
      <c r="R30" s="268"/>
      <c r="S30" s="268"/>
      <c r="T30" s="268"/>
      <c r="U30" s="269"/>
      <c r="V30" s="271"/>
      <c r="W30" s="269"/>
      <c r="X30" s="272"/>
      <c r="Y30" s="273"/>
    </row>
    <row r="31" spans="1:27" s="221" customFormat="1" ht="15.75" customHeight="1">
      <c r="A31" s="267"/>
      <c r="B31" s="268"/>
      <c r="D31" s="268"/>
      <c r="E31" s="268"/>
      <c r="F31" s="268"/>
      <c r="G31" s="268"/>
      <c r="H31" s="269"/>
      <c r="I31" s="269"/>
      <c r="J31" s="269"/>
      <c r="K31" s="269"/>
      <c r="L31" s="269"/>
      <c r="M31" s="269"/>
      <c r="N31" s="269"/>
      <c r="O31" s="269"/>
      <c r="P31" s="270"/>
      <c r="Q31" s="270"/>
      <c r="R31" s="268"/>
      <c r="S31" s="268"/>
      <c r="T31" s="268"/>
      <c r="U31" s="269"/>
      <c r="V31" s="271"/>
      <c r="W31" s="269"/>
      <c r="X31" s="272"/>
      <c r="Y31" s="273"/>
    </row>
    <row r="32" spans="1:27" s="221" customFormat="1" ht="15.75" customHeight="1">
      <c r="A32" s="267"/>
      <c r="B32" s="268"/>
      <c r="D32" s="268"/>
      <c r="E32" s="268"/>
      <c r="F32" s="268"/>
      <c r="G32" s="268"/>
      <c r="H32" s="269"/>
      <c r="I32" s="269"/>
      <c r="J32" s="269"/>
      <c r="K32" s="269"/>
      <c r="L32" s="269"/>
      <c r="M32" s="269"/>
      <c r="N32" s="269"/>
      <c r="O32" s="269"/>
      <c r="P32" s="270"/>
      <c r="Q32" s="270"/>
      <c r="R32" s="268"/>
      <c r="S32" s="268"/>
      <c r="T32" s="268"/>
      <c r="U32" s="269"/>
      <c r="V32" s="271"/>
      <c r="W32" s="269"/>
      <c r="X32" s="272"/>
      <c r="Y32" s="273"/>
    </row>
    <row r="33" spans="1:25" s="221" customFormat="1" ht="15.75" customHeight="1">
      <c r="A33" s="267"/>
      <c r="B33" s="268"/>
      <c r="D33" s="268"/>
      <c r="E33" s="268"/>
      <c r="F33" s="268"/>
      <c r="G33" s="268"/>
      <c r="H33" s="269"/>
      <c r="I33" s="269"/>
      <c r="J33" s="269"/>
      <c r="K33" s="269"/>
      <c r="L33" s="269"/>
      <c r="M33" s="269"/>
      <c r="N33" s="269"/>
      <c r="O33" s="269"/>
      <c r="P33" s="270"/>
      <c r="Q33" s="270"/>
      <c r="R33" s="268"/>
      <c r="S33" s="268"/>
      <c r="T33" s="268"/>
      <c r="U33" s="269"/>
      <c r="V33" s="271"/>
      <c r="W33" s="269"/>
      <c r="X33" s="272"/>
      <c r="Y33" s="273"/>
    </row>
    <row r="34" spans="1:25" s="221" customFormat="1" ht="15.75" customHeight="1">
      <c r="A34" s="267"/>
      <c r="B34" s="268"/>
      <c r="D34" s="268"/>
      <c r="E34" s="268"/>
      <c r="F34" s="268"/>
      <c r="G34" s="268"/>
      <c r="H34" s="269"/>
      <c r="I34" s="269"/>
      <c r="J34" s="269"/>
      <c r="K34" s="269"/>
      <c r="L34" s="269"/>
      <c r="M34" s="269"/>
      <c r="N34" s="269"/>
      <c r="O34" s="269"/>
      <c r="P34" s="270"/>
      <c r="Q34" s="270"/>
      <c r="R34" s="268"/>
      <c r="S34" s="268"/>
      <c r="T34" s="268"/>
      <c r="U34" s="269"/>
      <c r="V34" s="271"/>
      <c r="W34" s="269"/>
      <c r="X34" s="272"/>
      <c r="Y34" s="273"/>
    </row>
    <row r="35" spans="1:25" s="221" customFormat="1" ht="15.75" customHeight="1">
      <c r="A35" s="267"/>
      <c r="B35" s="268"/>
      <c r="D35" s="268"/>
      <c r="E35" s="268"/>
      <c r="F35" s="268"/>
      <c r="G35" s="268"/>
      <c r="H35" s="269"/>
      <c r="I35" s="269"/>
      <c r="J35" s="269"/>
      <c r="K35" s="269"/>
      <c r="L35" s="269"/>
      <c r="M35" s="269"/>
      <c r="N35" s="269"/>
      <c r="O35" s="269"/>
      <c r="P35" s="270"/>
      <c r="Q35" s="270"/>
      <c r="R35" s="268"/>
      <c r="S35" s="268"/>
      <c r="T35" s="268"/>
      <c r="U35" s="269"/>
      <c r="V35" s="271"/>
      <c r="W35" s="269"/>
      <c r="X35" s="272"/>
      <c r="Y35" s="273"/>
    </row>
    <row r="36" spans="1:25" s="221" customFormat="1" ht="15.75" customHeight="1">
      <c r="A36" s="267"/>
      <c r="B36" s="268"/>
      <c r="D36" s="268"/>
      <c r="E36" s="268"/>
      <c r="F36" s="268"/>
      <c r="G36" s="268"/>
      <c r="H36" s="269"/>
      <c r="I36" s="269"/>
      <c r="J36" s="269"/>
      <c r="K36" s="269"/>
      <c r="L36" s="269"/>
      <c r="M36" s="269"/>
      <c r="N36" s="269"/>
      <c r="O36" s="269"/>
      <c r="P36" s="270"/>
      <c r="Q36" s="270"/>
      <c r="R36" s="268"/>
      <c r="S36" s="268"/>
      <c r="T36" s="268"/>
      <c r="U36" s="269"/>
      <c r="V36" s="271"/>
      <c r="W36" s="269"/>
      <c r="X36" s="272"/>
      <c r="Y36" s="273"/>
    </row>
    <row r="37" spans="1:25" s="221" customFormat="1" ht="15.75" customHeight="1">
      <c r="A37" s="267"/>
      <c r="B37" s="268"/>
      <c r="D37" s="268"/>
      <c r="E37" s="268"/>
      <c r="F37" s="268"/>
      <c r="G37" s="268"/>
      <c r="H37" s="269"/>
      <c r="I37" s="269"/>
      <c r="J37" s="269"/>
      <c r="K37" s="403"/>
      <c r="L37" s="269"/>
      <c r="M37" s="269"/>
      <c r="N37" s="269"/>
      <c r="O37" s="269"/>
      <c r="P37" s="270"/>
      <c r="Q37" s="270"/>
      <c r="R37" s="268"/>
      <c r="S37" s="268"/>
      <c r="T37" s="268"/>
      <c r="U37" s="269"/>
      <c r="V37" s="271"/>
      <c r="W37" s="269"/>
      <c r="X37" s="272"/>
      <c r="Y37" s="273"/>
    </row>
    <row r="38" spans="1:25" s="221" customFormat="1" ht="15.75" customHeight="1">
      <c r="A38" s="267"/>
      <c r="B38" s="268"/>
      <c r="D38" s="268"/>
      <c r="E38" s="268"/>
      <c r="F38" s="268"/>
      <c r="G38" s="268"/>
      <c r="H38" s="269"/>
      <c r="I38" s="269"/>
      <c r="J38" s="269"/>
      <c r="K38" s="403"/>
      <c r="L38" s="269"/>
      <c r="M38" s="269"/>
      <c r="N38" s="269"/>
      <c r="O38" s="269"/>
      <c r="P38" s="270"/>
      <c r="Q38" s="270"/>
      <c r="R38" s="268"/>
      <c r="S38" s="268"/>
      <c r="T38" s="268"/>
      <c r="U38" s="269"/>
      <c r="V38" s="271"/>
      <c r="W38" s="269"/>
      <c r="X38" s="272"/>
      <c r="Y38" s="273"/>
    </row>
    <row r="39" spans="1:25" s="221" customFormat="1" ht="15.75" customHeight="1">
      <c r="A39" s="267"/>
      <c r="B39" s="268"/>
      <c r="D39" s="268"/>
      <c r="E39" s="268"/>
      <c r="F39" s="268"/>
      <c r="G39" s="268"/>
      <c r="H39" s="269"/>
      <c r="I39" s="269"/>
      <c r="J39" s="269"/>
      <c r="K39" s="269"/>
      <c r="L39" s="269"/>
      <c r="M39" s="269"/>
      <c r="N39" s="269"/>
      <c r="O39" s="269"/>
      <c r="P39" s="270"/>
      <c r="Q39" s="270"/>
      <c r="R39" s="268"/>
      <c r="S39" s="268"/>
      <c r="T39" s="268"/>
      <c r="U39" s="269"/>
      <c r="V39" s="271"/>
      <c r="W39" s="269"/>
      <c r="X39" s="272"/>
      <c r="Y39" s="273"/>
    </row>
    <row r="40" spans="1:25" s="221" customFormat="1" ht="15.75" customHeight="1">
      <c r="A40" s="267"/>
      <c r="B40" s="268"/>
      <c r="D40" s="268"/>
      <c r="E40" s="268"/>
      <c r="F40" s="268"/>
      <c r="G40" s="268"/>
      <c r="H40" s="269"/>
      <c r="I40" s="269"/>
      <c r="J40" s="269"/>
      <c r="K40" s="269"/>
      <c r="L40" s="269"/>
      <c r="M40" s="269"/>
      <c r="N40" s="269"/>
      <c r="O40" s="269"/>
      <c r="P40" s="270"/>
      <c r="Q40" s="270"/>
      <c r="R40" s="268"/>
      <c r="S40" s="268"/>
      <c r="T40" s="268"/>
      <c r="U40" s="269"/>
      <c r="V40" s="271"/>
      <c r="W40" s="269"/>
      <c r="X40" s="272"/>
      <c r="Y40" s="273"/>
    </row>
    <row r="41" spans="1:25" s="221" customFormat="1" ht="15.75" customHeight="1">
      <c r="A41" s="267"/>
      <c r="B41" s="268"/>
      <c r="D41" s="268"/>
      <c r="E41" s="268"/>
      <c r="F41" s="268"/>
      <c r="G41" s="268"/>
      <c r="H41" s="269"/>
      <c r="I41" s="269"/>
      <c r="J41" s="269"/>
      <c r="K41" s="269"/>
      <c r="L41" s="269"/>
      <c r="M41" s="269"/>
      <c r="N41" s="269"/>
      <c r="O41" s="269"/>
      <c r="P41" s="270"/>
      <c r="Q41" s="270"/>
      <c r="R41" s="268"/>
      <c r="S41" s="268"/>
      <c r="T41" s="268"/>
      <c r="U41" s="269"/>
      <c r="V41" s="271"/>
      <c r="W41" s="269"/>
      <c r="X41" s="272"/>
      <c r="Y41" s="273"/>
    </row>
    <row r="42" spans="1:25" s="221" customFormat="1" ht="15.75" customHeight="1">
      <c r="A42" s="267"/>
      <c r="B42" s="268"/>
      <c r="D42" s="268"/>
      <c r="E42" s="268"/>
      <c r="F42" s="268"/>
      <c r="G42" s="268"/>
      <c r="H42" s="269"/>
      <c r="I42" s="269"/>
      <c r="J42" s="269"/>
      <c r="K42" s="269"/>
      <c r="L42" s="269"/>
      <c r="M42" s="269"/>
      <c r="N42" s="269"/>
      <c r="O42" s="269"/>
      <c r="P42" s="270"/>
      <c r="Q42" s="270"/>
      <c r="R42" s="268"/>
      <c r="S42" s="268"/>
      <c r="T42" s="268"/>
      <c r="U42" s="269"/>
      <c r="V42" s="271"/>
      <c r="W42" s="269"/>
      <c r="X42" s="272"/>
      <c r="Y42" s="273"/>
    </row>
    <row r="43" spans="1:25" s="221" customFormat="1" ht="15.75" customHeight="1">
      <c r="A43" s="267"/>
      <c r="B43" s="268"/>
      <c r="D43" s="268"/>
      <c r="E43" s="268"/>
      <c r="F43" s="268"/>
      <c r="G43" s="268"/>
      <c r="H43" s="269"/>
      <c r="I43" s="269"/>
      <c r="J43" s="269"/>
      <c r="K43" s="269"/>
      <c r="L43" s="269"/>
      <c r="M43" s="269"/>
      <c r="N43" s="269"/>
      <c r="O43" s="269"/>
      <c r="P43" s="270"/>
      <c r="Q43" s="270"/>
      <c r="R43" s="268"/>
      <c r="S43" s="268"/>
      <c r="T43" s="268"/>
      <c r="U43" s="269"/>
      <c r="V43" s="271"/>
      <c r="W43" s="269"/>
      <c r="X43" s="272"/>
      <c r="Y43" s="273"/>
    </row>
    <row r="44" spans="1:25" s="221" customFormat="1" ht="15.75" customHeight="1">
      <c r="A44" s="267"/>
      <c r="B44" s="268"/>
      <c r="D44" s="268"/>
      <c r="E44" s="268"/>
      <c r="F44" s="268"/>
      <c r="G44" s="268"/>
      <c r="H44" s="269"/>
      <c r="I44" s="269"/>
      <c r="J44" s="269"/>
      <c r="K44" s="269"/>
      <c r="L44" s="269"/>
      <c r="M44" s="269"/>
      <c r="N44" s="269"/>
      <c r="O44" s="269"/>
      <c r="P44" s="270"/>
      <c r="Q44" s="270"/>
      <c r="R44" s="268"/>
      <c r="S44" s="268"/>
      <c r="T44" s="268"/>
      <c r="U44" s="269"/>
      <c r="V44" s="271"/>
      <c r="W44" s="269"/>
      <c r="X44" s="272"/>
      <c r="Y44" s="273"/>
    </row>
    <row r="45" spans="1:25" s="221" customFormat="1" ht="15.75" customHeight="1">
      <c r="A45" s="267"/>
      <c r="B45" s="268"/>
      <c r="D45" s="268"/>
      <c r="E45" s="268"/>
      <c r="F45" s="268"/>
      <c r="G45" s="268"/>
      <c r="H45" s="269"/>
      <c r="I45" s="269"/>
      <c r="J45" s="269"/>
      <c r="K45" s="269"/>
      <c r="L45" s="269"/>
      <c r="M45" s="269"/>
      <c r="N45" s="269"/>
      <c r="O45" s="269"/>
      <c r="P45" s="270"/>
      <c r="Q45" s="270"/>
      <c r="R45" s="268"/>
      <c r="S45" s="268"/>
      <c r="T45" s="268"/>
      <c r="U45" s="269"/>
      <c r="V45" s="271"/>
      <c r="W45" s="269"/>
      <c r="X45" s="272"/>
      <c r="Y45" s="273"/>
    </row>
    <row r="46" spans="1:25" s="221" customFormat="1" ht="15.75" customHeight="1">
      <c r="A46" s="267"/>
      <c r="B46" s="268"/>
      <c r="D46" s="268"/>
      <c r="E46" s="268"/>
      <c r="F46" s="268"/>
      <c r="G46" s="268"/>
      <c r="H46" s="269"/>
      <c r="I46" s="269"/>
      <c r="J46" s="269"/>
      <c r="K46" s="269"/>
      <c r="L46" s="269"/>
      <c r="M46" s="269"/>
      <c r="N46" s="269"/>
      <c r="O46" s="269"/>
      <c r="P46" s="270"/>
      <c r="Q46" s="270"/>
      <c r="R46" s="268"/>
      <c r="S46" s="268"/>
      <c r="T46" s="268"/>
      <c r="U46" s="269"/>
      <c r="V46" s="271"/>
      <c r="W46" s="269"/>
      <c r="X46" s="272"/>
      <c r="Y46" s="273"/>
    </row>
    <row r="47" spans="1:25" s="221" customFormat="1" ht="15.75" customHeight="1">
      <c r="A47" s="267"/>
      <c r="B47" s="268"/>
      <c r="D47" s="268"/>
      <c r="E47" s="268"/>
      <c r="F47" s="268"/>
      <c r="G47" s="268"/>
      <c r="H47" s="269"/>
      <c r="I47" s="269"/>
      <c r="J47" s="269"/>
      <c r="K47" s="269"/>
      <c r="L47" s="269"/>
      <c r="M47" s="269"/>
      <c r="N47" s="269"/>
      <c r="O47" s="269"/>
      <c r="P47" s="270"/>
      <c r="Q47" s="270"/>
      <c r="R47" s="268"/>
      <c r="S47" s="268"/>
      <c r="T47" s="268"/>
      <c r="U47" s="269"/>
      <c r="V47" s="271"/>
      <c r="W47" s="269"/>
      <c r="X47" s="272"/>
      <c r="Y47" s="273"/>
    </row>
    <row r="48" spans="1:25" s="221" customFormat="1" ht="15.75" customHeight="1">
      <c r="A48" s="267"/>
      <c r="B48" s="268"/>
      <c r="D48" s="268"/>
      <c r="E48" s="268"/>
      <c r="F48" s="268"/>
      <c r="G48" s="268"/>
      <c r="H48" s="269"/>
      <c r="I48" s="269"/>
      <c r="J48" s="269"/>
      <c r="K48" s="269"/>
      <c r="L48" s="269"/>
      <c r="M48" s="269"/>
      <c r="N48" s="269"/>
      <c r="O48" s="269"/>
      <c r="P48" s="270"/>
      <c r="Q48" s="270"/>
      <c r="R48" s="268"/>
      <c r="S48" s="268"/>
      <c r="T48" s="268"/>
      <c r="U48" s="269"/>
      <c r="V48" s="271"/>
      <c r="W48" s="269"/>
      <c r="X48" s="272"/>
      <c r="Y48" s="273"/>
    </row>
    <row r="49" spans="1:25" s="221" customFormat="1" ht="15.75" customHeight="1">
      <c r="A49" s="267"/>
      <c r="B49" s="268"/>
      <c r="D49" s="268"/>
      <c r="E49" s="268"/>
      <c r="F49" s="268"/>
      <c r="G49" s="268"/>
      <c r="H49" s="269"/>
      <c r="I49" s="269"/>
      <c r="J49" s="269"/>
      <c r="K49" s="269"/>
      <c r="L49" s="269"/>
      <c r="M49" s="269"/>
      <c r="N49" s="269"/>
      <c r="O49" s="269"/>
      <c r="P49" s="270"/>
      <c r="Q49" s="270"/>
      <c r="R49" s="268"/>
      <c r="S49" s="268"/>
      <c r="T49" s="268"/>
      <c r="U49" s="269"/>
      <c r="V49" s="271"/>
      <c r="W49" s="269"/>
      <c r="X49" s="272"/>
      <c r="Y49" s="273"/>
    </row>
    <row r="50" spans="1:25" s="221" customFormat="1" ht="15.75" customHeight="1">
      <c r="A50" s="267"/>
      <c r="B50" s="268"/>
      <c r="D50" s="268"/>
      <c r="E50" s="268"/>
      <c r="F50" s="268"/>
      <c r="G50" s="268"/>
      <c r="H50" s="269"/>
      <c r="I50" s="269"/>
      <c r="J50" s="269"/>
      <c r="K50" s="269"/>
      <c r="L50" s="269"/>
      <c r="M50" s="269"/>
      <c r="N50" s="269"/>
      <c r="O50" s="269"/>
      <c r="P50" s="270"/>
      <c r="Q50" s="270"/>
      <c r="R50" s="268"/>
      <c r="S50" s="268"/>
      <c r="T50" s="268"/>
      <c r="U50" s="269"/>
      <c r="V50" s="271"/>
      <c r="W50" s="269"/>
      <c r="X50" s="272"/>
      <c r="Y50" s="273"/>
    </row>
    <row r="51" spans="1:25" s="221" customFormat="1" ht="15.75" customHeight="1">
      <c r="A51" s="267"/>
      <c r="B51" s="268"/>
      <c r="D51" s="268"/>
      <c r="E51" s="268"/>
      <c r="F51" s="268"/>
      <c r="G51" s="268"/>
      <c r="H51" s="269"/>
      <c r="I51" s="269"/>
      <c r="J51" s="269"/>
      <c r="K51" s="269"/>
      <c r="L51" s="269"/>
      <c r="M51" s="269"/>
      <c r="N51" s="269"/>
      <c r="O51" s="269"/>
      <c r="P51" s="270"/>
      <c r="Q51" s="270"/>
      <c r="R51" s="268"/>
      <c r="S51" s="268"/>
      <c r="T51" s="268"/>
      <c r="U51" s="269"/>
      <c r="V51" s="271"/>
      <c r="W51" s="269"/>
      <c r="X51" s="272"/>
      <c r="Y51" s="273"/>
    </row>
    <row r="52" spans="1:25" s="221" customFormat="1" ht="15.75" customHeight="1">
      <c r="A52" s="267"/>
      <c r="B52" s="268"/>
      <c r="D52" s="268"/>
      <c r="E52" s="268"/>
      <c r="F52" s="268"/>
      <c r="G52" s="268"/>
      <c r="H52" s="269"/>
      <c r="I52" s="269"/>
      <c r="J52" s="269"/>
      <c r="K52" s="269"/>
      <c r="L52" s="269"/>
      <c r="M52" s="269"/>
      <c r="N52" s="269"/>
      <c r="O52" s="269"/>
      <c r="P52" s="270"/>
      <c r="Q52" s="270"/>
      <c r="R52" s="268"/>
      <c r="S52" s="268"/>
      <c r="T52" s="268"/>
      <c r="U52" s="269"/>
      <c r="V52" s="271"/>
      <c r="W52" s="269"/>
      <c r="X52" s="272"/>
      <c r="Y52" s="273"/>
    </row>
    <row r="53" spans="1:25" s="221" customFormat="1" ht="15.75" customHeight="1">
      <c r="A53" s="267"/>
      <c r="B53" s="268"/>
      <c r="D53" s="268"/>
      <c r="E53" s="268"/>
      <c r="F53" s="268"/>
      <c r="G53" s="268"/>
      <c r="H53" s="269"/>
      <c r="I53" s="269"/>
      <c r="J53" s="269"/>
      <c r="K53" s="269"/>
      <c r="L53" s="269"/>
      <c r="M53" s="269"/>
      <c r="N53" s="269"/>
      <c r="O53" s="269"/>
      <c r="P53" s="270"/>
      <c r="Q53" s="270"/>
      <c r="R53" s="268"/>
      <c r="S53" s="268"/>
      <c r="T53" s="268"/>
      <c r="U53" s="269"/>
      <c r="V53" s="271"/>
      <c r="W53" s="269"/>
      <c r="X53" s="272"/>
      <c r="Y53" s="273"/>
    </row>
    <row r="54" spans="1:25" s="221" customFormat="1" ht="15.75" customHeight="1">
      <c r="A54" s="274"/>
      <c r="B54" s="268"/>
      <c r="D54" s="268"/>
      <c r="E54" s="268"/>
      <c r="F54" s="268"/>
      <c r="G54" s="268"/>
      <c r="H54" s="269"/>
      <c r="I54" s="269"/>
      <c r="J54" s="269"/>
      <c r="K54" s="269"/>
      <c r="L54" s="269"/>
      <c r="M54" s="269"/>
      <c r="N54" s="269"/>
      <c r="O54" s="269"/>
      <c r="P54" s="270"/>
      <c r="Q54" s="270"/>
      <c r="R54" s="268"/>
      <c r="S54" s="268"/>
      <c r="T54" s="268"/>
      <c r="U54" s="269"/>
      <c r="V54" s="271"/>
      <c r="W54" s="269"/>
      <c r="X54" s="272"/>
      <c r="Y54" s="273"/>
    </row>
    <row r="55" spans="1:25" s="221" customFormat="1" ht="15.75" customHeight="1">
      <c r="A55" s="274"/>
      <c r="B55" s="268"/>
      <c r="D55" s="268"/>
      <c r="E55" s="268"/>
      <c r="F55" s="268"/>
      <c r="G55" s="268"/>
      <c r="H55" s="269"/>
      <c r="I55" s="269"/>
      <c r="J55" s="269"/>
      <c r="K55" s="269"/>
      <c r="L55" s="269"/>
      <c r="M55" s="269"/>
      <c r="N55" s="269"/>
      <c r="O55" s="269"/>
      <c r="P55" s="270"/>
      <c r="Q55" s="270"/>
      <c r="R55" s="268"/>
      <c r="S55" s="268"/>
      <c r="T55" s="268"/>
      <c r="U55" s="269"/>
      <c r="V55" s="271"/>
      <c r="W55" s="269"/>
      <c r="X55" s="272"/>
      <c r="Y55" s="273"/>
    </row>
    <row r="56" spans="1:25" s="221" customFormat="1" ht="15.75" customHeight="1">
      <c r="A56" s="274"/>
      <c r="B56" s="268"/>
      <c r="D56" s="268"/>
      <c r="E56" s="268"/>
      <c r="F56" s="268"/>
      <c r="G56" s="268"/>
      <c r="H56" s="269"/>
      <c r="I56" s="269"/>
      <c r="J56" s="269"/>
      <c r="K56" s="269"/>
      <c r="L56" s="269"/>
      <c r="M56" s="269"/>
      <c r="N56" s="269"/>
      <c r="O56" s="269"/>
      <c r="P56" s="270"/>
      <c r="Q56" s="270"/>
      <c r="R56" s="268"/>
      <c r="S56" s="268"/>
      <c r="T56" s="268"/>
      <c r="U56" s="269"/>
      <c r="V56" s="271"/>
      <c r="W56" s="269"/>
      <c r="X56" s="272"/>
      <c r="Y56" s="273"/>
    </row>
    <row r="57" spans="1:25" s="221" customFormat="1" ht="12" customHeight="1">
      <c r="A57" s="267"/>
      <c r="B57" s="268"/>
      <c r="D57" s="268"/>
      <c r="E57" s="268"/>
      <c r="F57" s="268"/>
      <c r="G57" s="268"/>
      <c r="H57" s="269"/>
      <c r="I57" s="269"/>
      <c r="J57" s="269"/>
      <c r="K57" s="269"/>
      <c r="L57" s="269"/>
      <c r="M57" s="269"/>
      <c r="N57" s="269"/>
      <c r="O57" s="269"/>
      <c r="P57" s="270"/>
      <c r="Q57" s="270"/>
      <c r="R57" s="268"/>
      <c r="S57" s="268"/>
      <c r="T57" s="268"/>
      <c r="U57" s="269"/>
      <c r="V57" s="271"/>
      <c r="W57" s="269"/>
      <c r="X57" s="272"/>
      <c r="Y57" s="273"/>
    </row>
    <row r="58" spans="1:25" s="221" customFormat="1" ht="12" customHeight="1">
      <c r="A58" s="267"/>
      <c r="B58" s="268"/>
      <c r="D58" s="268"/>
      <c r="E58" s="268"/>
      <c r="F58" s="268"/>
      <c r="G58" s="268"/>
      <c r="H58" s="269"/>
      <c r="I58" s="269"/>
      <c r="J58" s="269"/>
      <c r="K58" s="269"/>
      <c r="L58" s="269"/>
      <c r="M58" s="269"/>
      <c r="N58" s="269"/>
      <c r="O58" s="269"/>
      <c r="P58" s="270"/>
      <c r="Q58" s="270"/>
      <c r="R58" s="268"/>
      <c r="S58" s="268"/>
      <c r="T58" s="268"/>
      <c r="U58" s="269"/>
      <c r="V58" s="271"/>
      <c r="W58" s="269"/>
      <c r="X58" s="272"/>
      <c r="Y58" s="273"/>
    </row>
    <row r="59" spans="1:25" s="221" customFormat="1" ht="12" customHeight="1">
      <c r="A59" s="267"/>
      <c r="B59" s="268"/>
      <c r="D59" s="268"/>
      <c r="E59" s="268"/>
      <c r="F59" s="268"/>
      <c r="G59" s="268"/>
      <c r="H59" s="269"/>
      <c r="I59" s="269"/>
      <c r="J59" s="269"/>
      <c r="K59" s="269"/>
      <c r="L59" s="269"/>
      <c r="M59" s="269"/>
      <c r="N59" s="269"/>
      <c r="O59" s="269"/>
      <c r="P59" s="270"/>
      <c r="Q59" s="270"/>
      <c r="R59" s="268"/>
      <c r="S59" s="268"/>
      <c r="T59" s="268"/>
      <c r="U59" s="269"/>
      <c r="V59" s="271"/>
      <c r="W59" s="269"/>
      <c r="X59" s="272"/>
      <c r="Y59" s="273"/>
    </row>
    <row r="60" spans="1:25" s="221" customFormat="1" ht="12" customHeight="1">
      <c r="A60" s="267"/>
      <c r="B60" s="268"/>
      <c r="D60" s="268"/>
      <c r="E60" s="268"/>
      <c r="F60" s="268"/>
      <c r="G60" s="268"/>
      <c r="H60" s="269"/>
      <c r="I60" s="269"/>
      <c r="J60" s="269"/>
      <c r="K60" s="269"/>
      <c r="L60" s="269"/>
      <c r="M60" s="269"/>
      <c r="N60" s="269"/>
      <c r="O60" s="269"/>
      <c r="P60" s="270"/>
      <c r="Q60" s="270"/>
      <c r="R60" s="268"/>
      <c r="S60" s="268"/>
      <c r="T60" s="268"/>
      <c r="U60" s="269"/>
      <c r="V60" s="271"/>
      <c r="W60" s="269"/>
      <c r="X60" s="272"/>
      <c r="Y60" s="273"/>
    </row>
    <row r="61" spans="1:25" s="221" customFormat="1" ht="12" customHeight="1">
      <c r="A61" s="267"/>
      <c r="B61" s="268"/>
      <c r="D61" s="268"/>
      <c r="E61" s="268"/>
      <c r="F61" s="268"/>
      <c r="G61" s="268"/>
      <c r="H61" s="269"/>
      <c r="I61" s="269"/>
      <c r="J61" s="269"/>
      <c r="K61" s="269"/>
      <c r="L61" s="269"/>
      <c r="M61" s="269"/>
      <c r="N61" s="269"/>
      <c r="O61" s="269"/>
      <c r="P61" s="270"/>
      <c r="Q61" s="270"/>
      <c r="R61" s="268"/>
      <c r="S61" s="268"/>
      <c r="T61" s="268"/>
      <c r="U61" s="269"/>
      <c r="V61" s="271"/>
      <c r="W61" s="269"/>
      <c r="X61" s="272"/>
      <c r="Y61" s="273"/>
    </row>
    <row r="62" spans="1:25" s="221" customFormat="1" ht="12" customHeight="1">
      <c r="A62" s="267"/>
      <c r="B62" s="268"/>
      <c r="D62" s="268"/>
      <c r="E62" s="268"/>
      <c r="F62" s="268"/>
      <c r="G62" s="268"/>
      <c r="H62" s="269"/>
      <c r="I62" s="269"/>
      <c r="J62" s="269"/>
      <c r="K62" s="269"/>
      <c r="L62" s="269"/>
      <c r="M62" s="269"/>
      <c r="N62" s="269"/>
      <c r="O62" s="269"/>
      <c r="P62" s="270"/>
      <c r="Q62" s="270"/>
      <c r="R62" s="268"/>
      <c r="S62" s="268"/>
      <c r="T62" s="268"/>
      <c r="U62" s="269"/>
      <c r="V62" s="271"/>
      <c r="W62" s="269"/>
      <c r="X62" s="272"/>
      <c r="Y62" s="273"/>
    </row>
    <row r="63" spans="1:25" s="221" customFormat="1" ht="12" customHeight="1">
      <c r="A63" s="267"/>
      <c r="B63" s="268"/>
      <c r="D63" s="268"/>
      <c r="E63" s="268"/>
      <c r="F63" s="268"/>
      <c r="G63" s="268"/>
      <c r="H63" s="269"/>
      <c r="I63" s="269"/>
      <c r="J63" s="269"/>
      <c r="K63" s="269"/>
      <c r="L63" s="269"/>
      <c r="M63" s="269"/>
      <c r="N63" s="269"/>
      <c r="O63" s="269"/>
      <c r="P63" s="270"/>
      <c r="Q63" s="270"/>
      <c r="R63" s="268"/>
      <c r="S63" s="268"/>
      <c r="T63" s="268"/>
      <c r="U63" s="269"/>
      <c r="V63" s="271"/>
      <c r="W63" s="269"/>
      <c r="X63" s="272"/>
      <c r="Y63" s="273"/>
    </row>
    <row r="64" spans="1:25" s="221" customFormat="1" ht="12" customHeight="1">
      <c r="A64" s="267"/>
      <c r="B64" s="268"/>
      <c r="D64" s="268"/>
      <c r="E64" s="268"/>
      <c r="F64" s="268"/>
      <c r="G64" s="268"/>
      <c r="H64" s="269"/>
      <c r="I64" s="269"/>
      <c r="J64" s="269"/>
      <c r="K64" s="269"/>
      <c r="L64" s="269"/>
      <c r="M64" s="269"/>
      <c r="N64" s="269"/>
      <c r="O64" s="269"/>
      <c r="P64" s="270"/>
      <c r="Q64" s="270"/>
      <c r="R64" s="268"/>
      <c r="S64" s="268"/>
      <c r="T64" s="268"/>
      <c r="U64" s="269"/>
      <c r="V64" s="271"/>
      <c r="W64" s="269"/>
      <c r="X64" s="272"/>
      <c r="Y64" s="273"/>
    </row>
    <row r="65" spans="1:25" s="221" customFormat="1" ht="12" customHeight="1">
      <c r="A65" s="267"/>
      <c r="B65" s="268"/>
      <c r="D65" s="268"/>
      <c r="E65" s="268"/>
      <c r="F65" s="268"/>
      <c r="G65" s="268"/>
      <c r="H65" s="269"/>
      <c r="I65" s="269"/>
      <c r="J65" s="269"/>
      <c r="K65" s="269"/>
      <c r="L65" s="269"/>
      <c r="M65" s="269"/>
      <c r="N65" s="269"/>
      <c r="O65" s="269"/>
      <c r="P65" s="270"/>
      <c r="Q65" s="270"/>
      <c r="R65" s="268"/>
      <c r="S65" s="268"/>
      <c r="T65" s="268"/>
      <c r="U65" s="269"/>
      <c r="V65" s="271"/>
      <c r="W65" s="269"/>
      <c r="X65" s="272"/>
      <c r="Y65" s="273"/>
    </row>
    <row r="66" spans="1:25" s="221" customFormat="1" ht="12" customHeight="1">
      <c r="A66" s="267"/>
      <c r="B66" s="268"/>
      <c r="D66" s="268"/>
      <c r="E66" s="268"/>
      <c r="F66" s="268"/>
      <c r="G66" s="268"/>
      <c r="H66" s="269"/>
      <c r="I66" s="269"/>
      <c r="J66" s="269"/>
      <c r="K66" s="269"/>
      <c r="L66" s="269"/>
      <c r="M66" s="269"/>
      <c r="N66" s="269"/>
      <c r="O66" s="269"/>
      <c r="P66" s="270"/>
      <c r="Q66" s="270"/>
      <c r="R66" s="268"/>
      <c r="S66" s="268"/>
      <c r="T66" s="268"/>
      <c r="U66" s="269"/>
      <c r="V66" s="271"/>
      <c r="W66" s="269"/>
      <c r="X66" s="272"/>
      <c r="Y66" s="273"/>
    </row>
    <row r="67" spans="1:25" s="221" customFormat="1" ht="12" customHeight="1">
      <c r="A67" s="267"/>
      <c r="B67" s="268"/>
      <c r="D67" s="268"/>
      <c r="E67" s="268"/>
      <c r="F67" s="268"/>
      <c r="G67" s="268"/>
      <c r="H67" s="269"/>
      <c r="I67" s="269"/>
      <c r="J67" s="269"/>
      <c r="K67" s="269"/>
      <c r="L67" s="269"/>
      <c r="M67" s="269"/>
      <c r="N67" s="269"/>
      <c r="O67" s="269"/>
      <c r="P67" s="270"/>
      <c r="Q67" s="270"/>
      <c r="R67" s="268"/>
      <c r="S67" s="268"/>
      <c r="T67" s="268"/>
      <c r="U67" s="269"/>
      <c r="V67" s="271"/>
      <c r="W67" s="269"/>
      <c r="X67" s="272"/>
      <c r="Y67" s="273"/>
    </row>
    <row r="68" spans="1:25" s="221" customFormat="1" ht="12" customHeight="1">
      <c r="A68" s="267"/>
      <c r="B68" s="268"/>
      <c r="D68" s="268"/>
      <c r="E68" s="268"/>
      <c r="F68" s="268"/>
      <c r="G68" s="268"/>
      <c r="H68" s="269"/>
      <c r="I68" s="269"/>
      <c r="J68" s="269"/>
      <c r="K68" s="269"/>
      <c r="L68" s="269"/>
      <c r="M68" s="269"/>
      <c r="N68" s="269"/>
      <c r="O68" s="269"/>
      <c r="P68" s="270"/>
      <c r="Q68" s="270"/>
      <c r="R68" s="268"/>
      <c r="S68" s="268"/>
      <c r="T68" s="268"/>
      <c r="U68" s="269"/>
      <c r="V68" s="271"/>
      <c r="W68" s="269"/>
      <c r="X68" s="272"/>
      <c r="Y68" s="273"/>
    </row>
    <row r="69" spans="1:25" s="221" customFormat="1" ht="12" customHeight="1">
      <c r="A69" s="267"/>
      <c r="B69" s="268"/>
      <c r="D69" s="268"/>
      <c r="E69" s="268"/>
      <c r="F69" s="268"/>
      <c r="G69" s="268"/>
      <c r="H69" s="269"/>
      <c r="I69" s="269"/>
      <c r="J69" s="269"/>
      <c r="K69" s="269"/>
      <c r="L69" s="269"/>
      <c r="M69" s="269"/>
      <c r="N69" s="269"/>
      <c r="O69" s="269"/>
      <c r="P69" s="270"/>
      <c r="Q69" s="270"/>
      <c r="R69" s="268"/>
      <c r="S69" s="268"/>
      <c r="T69" s="268"/>
      <c r="U69" s="269"/>
      <c r="V69" s="271"/>
      <c r="W69" s="269"/>
      <c r="X69" s="272"/>
      <c r="Y69" s="273"/>
    </row>
    <row r="70" spans="1:25" s="221" customFormat="1" ht="12" customHeight="1">
      <c r="A70" s="267"/>
      <c r="B70" s="268"/>
      <c r="D70" s="268"/>
      <c r="E70" s="268"/>
      <c r="F70" s="268"/>
      <c r="G70" s="268"/>
      <c r="H70" s="269"/>
      <c r="I70" s="269"/>
      <c r="J70" s="269"/>
      <c r="K70" s="269"/>
      <c r="L70" s="269"/>
      <c r="M70" s="269"/>
      <c r="N70" s="269"/>
      <c r="O70" s="269"/>
      <c r="P70" s="270"/>
      <c r="Q70" s="270"/>
      <c r="R70" s="268"/>
      <c r="S70" s="268"/>
      <c r="T70" s="268"/>
      <c r="U70" s="269"/>
      <c r="V70" s="271"/>
      <c r="W70" s="269"/>
      <c r="X70" s="272"/>
      <c r="Y70" s="273"/>
    </row>
    <row r="71" spans="1:25" s="221" customFormat="1" ht="12" customHeight="1">
      <c r="A71" s="267"/>
      <c r="B71" s="268"/>
      <c r="D71" s="268"/>
      <c r="E71" s="268"/>
      <c r="F71" s="268"/>
      <c r="G71" s="268"/>
      <c r="H71" s="269"/>
      <c r="I71" s="269"/>
      <c r="J71" s="269"/>
      <c r="K71" s="269"/>
      <c r="L71" s="269"/>
      <c r="M71" s="269"/>
      <c r="N71" s="269"/>
      <c r="O71" s="269"/>
      <c r="P71" s="270"/>
      <c r="Q71" s="270"/>
      <c r="R71" s="268"/>
      <c r="S71" s="268"/>
      <c r="T71" s="268"/>
      <c r="U71" s="269"/>
      <c r="V71" s="271"/>
      <c r="W71" s="269"/>
      <c r="X71" s="272"/>
      <c r="Y71" s="273"/>
    </row>
    <row r="72" spans="1:25" s="221" customFormat="1" ht="12" customHeight="1">
      <c r="A72" s="267"/>
      <c r="B72" s="268"/>
      <c r="D72" s="268"/>
      <c r="E72" s="268"/>
      <c r="F72" s="268"/>
      <c r="G72" s="268"/>
      <c r="H72" s="269"/>
      <c r="I72" s="269"/>
      <c r="J72" s="269"/>
      <c r="K72" s="269"/>
      <c r="L72" s="269"/>
      <c r="M72" s="269"/>
      <c r="N72" s="269"/>
      <c r="O72" s="269"/>
      <c r="P72" s="270"/>
      <c r="Q72" s="270"/>
      <c r="R72" s="268"/>
      <c r="S72" s="268"/>
      <c r="T72" s="268"/>
      <c r="U72" s="269"/>
      <c r="V72" s="271"/>
      <c r="W72" s="269"/>
      <c r="X72" s="272"/>
      <c r="Y72" s="273"/>
    </row>
    <row r="73" spans="1:25" s="221" customFormat="1" ht="12" customHeight="1">
      <c r="A73" s="267"/>
      <c r="B73" s="268"/>
      <c r="D73" s="268"/>
      <c r="E73" s="268"/>
      <c r="F73" s="268"/>
      <c r="G73" s="268"/>
      <c r="H73" s="269"/>
      <c r="I73" s="269"/>
      <c r="J73" s="269"/>
      <c r="K73" s="269"/>
      <c r="L73" s="269"/>
      <c r="M73" s="269"/>
      <c r="N73" s="269"/>
      <c r="O73" s="269"/>
      <c r="P73" s="270"/>
      <c r="Q73" s="270"/>
      <c r="R73" s="268"/>
      <c r="S73" s="268"/>
      <c r="T73" s="268"/>
      <c r="U73" s="269"/>
      <c r="V73" s="271"/>
      <c r="W73" s="269"/>
      <c r="X73" s="272"/>
      <c r="Y73" s="273"/>
    </row>
    <row r="74" spans="1:25" s="221" customFormat="1" ht="12" customHeight="1">
      <c r="A74" s="267"/>
      <c r="B74" s="268"/>
      <c r="D74" s="268"/>
      <c r="E74" s="268"/>
      <c r="F74" s="268"/>
      <c r="G74" s="268"/>
      <c r="H74" s="269"/>
      <c r="I74" s="269"/>
      <c r="J74" s="269"/>
      <c r="K74" s="269"/>
      <c r="L74" s="269"/>
      <c r="M74" s="269"/>
      <c r="N74" s="269"/>
      <c r="O74" s="269"/>
      <c r="P74" s="270"/>
      <c r="Q74" s="270"/>
      <c r="R74" s="268"/>
      <c r="S74" s="268"/>
      <c r="T74" s="268"/>
      <c r="U74" s="269"/>
      <c r="V74" s="271"/>
      <c r="W74" s="269"/>
      <c r="X74" s="272"/>
      <c r="Y74" s="273"/>
    </row>
    <row r="75" spans="1:25" s="221" customFormat="1" ht="12" customHeight="1">
      <c r="A75" s="267"/>
      <c r="B75" s="268"/>
      <c r="D75" s="268"/>
      <c r="E75" s="268"/>
      <c r="F75" s="268"/>
      <c r="G75" s="268"/>
      <c r="H75" s="269"/>
      <c r="I75" s="269"/>
      <c r="J75" s="269"/>
      <c r="K75" s="269"/>
      <c r="L75" s="269"/>
      <c r="M75" s="269"/>
      <c r="N75" s="269"/>
      <c r="O75" s="269"/>
      <c r="P75" s="270"/>
      <c r="Q75" s="270"/>
      <c r="R75" s="268"/>
      <c r="S75" s="268"/>
      <c r="T75" s="268"/>
      <c r="U75" s="269"/>
      <c r="V75" s="271"/>
      <c r="W75" s="269"/>
      <c r="X75" s="272"/>
      <c r="Y75" s="273"/>
    </row>
    <row r="76" spans="1:25" s="221" customFormat="1" ht="12" customHeight="1">
      <c r="A76" s="267"/>
      <c r="B76" s="268"/>
      <c r="D76" s="268"/>
      <c r="E76" s="268"/>
      <c r="F76" s="268"/>
      <c r="G76" s="268"/>
      <c r="H76" s="269"/>
      <c r="I76" s="269"/>
      <c r="J76" s="269"/>
      <c r="K76" s="269"/>
      <c r="L76" s="269"/>
      <c r="M76" s="269"/>
      <c r="N76" s="269"/>
      <c r="O76" s="269"/>
      <c r="P76" s="270"/>
      <c r="Q76" s="270"/>
      <c r="R76" s="268"/>
      <c r="S76" s="268"/>
      <c r="T76" s="268"/>
      <c r="U76" s="269"/>
      <c r="V76" s="271"/>
      <c r="W76" s="269"/>
      <c r="X76" s="272"/>
      <c r="Y76" s="273"/>
    </row>
    <row r="77" spans="1:25" s="221" customFormat="1" ht="12" customHeight="1">
      <c r="A77" s="267"/>
      <c r="B77" s="268"/>
      <c r="D77" s="268"/>
      <c r="E77" s="268"/>
      <c r="F77" s="268"/>
      <c r="G77" s="268"/>
      <c r="H77" s="269"/>
      <c r="I77" s="269"/>
      <c r="J77" s="269"/>
      <c r="K77" s="269"/>
      <c r="L77" s="269"/>
      <c r="M77" s="269"/>
      <c r="N77" s="269"/>
      <c r="O77" s="269"/>
      <c r="P77" s="270"/>
      <c r="Q77" s="270"/>
      <c r="R77" s="268"/>
      <c r="S77" s="268"/>
      <c r="T77" s="268"/>
      <c r="U77" s="269"/>
      <c r="V77" s="271"/>
      <c r="W77" s="269"/>
      <c r="X77" s="272"/>
      <c r="Y77" s="273"/>
    </row>
    <row r="78" spans="1:25" s="221" customFormat="1" ht="12" customHeight="1">
      <c r="A78" s="267"/>
      <c r="B78" s="268"/>
      <c r="D78" s="268"/>
      <c r="E78" s="268"/>
      <c r="F78" s="268"/>
      <c r="G78" s="268"/>
      <c r="H78" s="269"/>
      <c r="I78" s="269"/>
      <c r="J78" s="269"/>
      <c r="K78" s="269"/>
      <c r="L78" s="269"/>
      <c r="M78" s="269"/>
      <c r="N78" s="269"/>
      <c r="O78" s="269"/>
      <c r="P78" s="270"/>
      <c r="Q78" s="270"/>
      <c r="R78" s="268"/>
      <c r="S78" s="268"/>
      <c r="T78" s="268"/>
      <c r="U78" s="269"/>
      <c r="V78" s="271"/>
      <c r="W78" s="269"/>
      <c r="X78" s="272"/>
      <c r="Y78" s="273"/>
    </row>
    <row r="79" spans="1:25" s="221" customFormat="1" ht="12" customHeight="1">
      <c r="A79" s="267"/>
      <c r="B79" s="268"/>
      <c r="D79" s="268"/>
      <c r="E79" s="268"/>
      <c r="F79" s="268"/>
      <c r="G79" s="268"/>
      <c r="H79" s="269"/>
      <c r="I79" s="269"/>
      <c r="J79" s="269"/>
      <c r="K79" s="269"/>
      <c r="L79" s="269"/>
      <c r="M79" s="269"/>
      <c r="N79" s="269"/>
      <c r="O79" s="269"/>
      <c r="P79" s="270"/>
      <c r="Q79" s="270"/>
      <c r="R79" s="268"/>
      <c r="S79" s="268"/>
      <c r="T79" s="268"/>
      <c r="U79" s="269"/>
      <c r="V79" s="271"/>
      <c r="W79" s="269"/>
      <c r="X79" s="272"/>
      <c r="Y79" s="273"/>
    </row>
    <row r="80" spans="1:25" s="221" customFormat="1" ht="12" customHeight="1">
      <c r="A80" s="267"/>
      <c r="B80" s="268"/>
      <c r="D80" s="268"/>
      <c r="E80" s="268"/>
      <c r="F80" s="268"/>
      <c r="G80" s="268"/>
      <c r="H80" s="269"/>
      <c r="I80" s="269"/>
      <c r="J80" s="269"/>
      <c r="K80" s="269"/>
      <c r="L80" s="269"/>
      <c r="M80" s="269"/>
      <c r="N80" s="269"/>
      <c r="O80" s="269"/>
      <c r="P80" s="270"/>
      <c r="Q80" s="270"/>
      <c r="R80" s="268"/>
      <c r="S80" s="268"/>
      <c r="T80" s="268"/>
      <c r="U80" s="269"/>
      <c r="V80" s="271"/>
      <c r="W80" s="269"/>
      <c r="X80" s="272"/>
      <c r="Y80" s="273"/>
    </row>
    <row r="81" spans="1:25" s="221" customFormat="1" ht="12" customHeight="1">
      <c r="A81" s="267"/>
      <c r="B81" s="268"/>
      <c r="D81" s="268"/>
      <c r="E81" s="268"/>
      <c r="F81" s="268"/>
      <c r="G81" s="268"/>
      <c r="H81" s="269"/>
      <c r="I81" s="269"/>
      <c r="J81" s="269"/>
      <c r="K81" s="269"/>
      <c r="L81" s="269"/>
      <c r="M81" s="269"/>
      <c r="N81" s="269"/>
      <c r="O81" s="269"/>
      <c r="P81" s="270"/>
      <c r="Q81" s="270"/>
      <c r="R81" s="268"/>
      <c r="S81" s="268"/>
      <c r="T81" s="268"/>
      <c r="U81" s="269"/>
      <c r="V81" s="271"/>
      <c r="W81" s="269"/>
      <c r="X81" s="272"/>
      <c r="Y81" s="273"/>
    </row>
    <row r="82" spans="1:25" s="221" customFormat="1" ht="12" customHeight="1">
      <c r="A82" s="267"/>
      <c r="B82" s="268"/>
      <c r="D82" s="268"/>
      <c r="E82" s="268"/>
      <c r="F82" s="268"/>
      <c r="G82" s="268"/>
      <c r="H82" s="269"/>
      <c r="I82" s="269"/>
      <c r="J82" s="269"/>
      <c r="K82" s="269"/>
      <c r="L82" s="269"/>
      <c r="M82" s="269"/>
      <c r="N82" s="269"/>
      <c r="O82" s="269"/>
      <c r="P82" s="270"/>
      <c r="Q82" s="270"/>
      <c r="R82" s="268"/>
      <c r="S82" s="268"/>
      <c r="T82" s="268"/>
      <c r="U82" s="269"/>
      <c r="V82" s="271"/>
      <c r="W82" s="269"/>
      <c r="X82" s="272"/>
      <c r="Y82" s="273"/>
    </row>
    <row r="83" spans="1:25" s="221" customFormat="1" ht="12" customHeight="1">
      <c r="A83" s="267"/>
      <c r="B83" s="268"/>
      <c r="D83" s="268"/>
      <c r="E83" s="268"/>
      <c r="F83" s="268"/>
      <c r="G83" s="268"/>
      <c r="H83" s="269"/>
      <c r="I83" s="269"/>
      <c r="J83" s="269"/>
      <c r="K83" s="269"/>
      <c r="L83" s="269"/>
      <c r="M83" s="269"/>
      <c r="N83" s="269"/>
      <c r="O83" s="269"/>
      <c r="P83" s="270"/>
      <c r="Q83" s="270"/>
      <c r="R83" s="268"/>
      <c r="S83" s="268"/>
      <c r="T83" s="268"/>
      <c r="U83" s="269"/>
      <c r="V83" s="271"/>
      <c r="W83" s="269"/>
      <c r="X83" s="272"/>
      <c r="Y83" s="273"/>
    </row>
    <row r="84" spans="1:25" s="221" customFormat="1" ht="12" customHeight="1">
      <c r="A84" s="267"/>
      <c r="B84" s="268"/>
      <c r="D84" s="268"/>
      <c r="E84" s="268"/>
      <c r="F84" s="268"/>
      <c r="G84" s="268"/>
      <c r="H84" s="269"/>
      <c r="I84" s="269"/>
      <c r="J84" s="269"/>
      <c r="K84" s="269"/>
      <c r="L84" s="269"/>
      <c r="M84" s="269"/>
      <c r="N84" s="269"/>
      <c r="O84" s="269"/>
      <c r="P84" s="270"/>
      <c r="Q84" s="270"/>
      <c r="R84" s="268"/>
      <c r="S84" s="268"/>
      <c r="T84" s="268"/>
      <c r="U84" s="269"/>
      <c r="V84" s="271"/>
      <c r="W84" s="269"/>
      <c r="X84" s="272"/>
      <c r="Y84" s="273"/>
    </row>
    <row r="85" spans="1:25" s="221" customFormat="1" ht="12" customHeight="1">
      <c r="A85" s="267"/>
      <c r="B85" s="268"/>
      <c r="D85" s="268"/>
      <c r="E85" s="268"/>
      <c r="F85" s="268"/>
      <c r="G85" s="268"/>
      <c r="H85" s="269"/>
      <c r="I85" s="269"/>
      <c r="J85" s="269"/>
      <c r="K85" s="269"/>
      <c r="L85" s="269"/>
      <c r="M85" s="269"/>
      <c r="N85" s="269"/>
      <c r="O85" s="269"/>
      <c r="P85" s="270"/>
      <c r="Q85" s="270"/>
      <c r="R85" s="268"/>
      <c r="S85" s="268"/>
      <c r="T85" s="268"/>
      <c r="U85" s="269"/>
      <c r="V85" s="271"/>
      <c r="W85" s="269"/>
      <c r="X85" s="272"/>
      <c r="Y85" s="273"/>
    </row>
    <row r="86" spans="1:25" s="221" customFormat="1" ht="12" customHeight="1">
      <c r="A86" s="267"/>
      <c r="B86" s="268"/>
      <c r="D86" s="268"/>
      <c r="E86" s="268"/>
      <c r="F86" s="268"/>
      <c r="G86" s="268"/>
      <c r="H86" s="269"/>
      <c r="I86" s="269"/>
      <c r="J86" s="269"/>
      <c r="K86" s="269"/>
      <c r="L86" s="269"/>
      <c r="M86" s="269"/>
      <c r="N86" s="269"/>
      <c r="O86" s="269"/>
      <c r="P86" s="270"/>
      <c r="Q86" s="270"/>
      <c r="R86" s="268"/>
      <c r="S86" s="268"/>
      <c r="T86" s="268"/>
      <c r="U86" s="269"/>
      <c r="V86" s="271"/>
      <c r="W86" s="269"/>
      <c r="X86" s="272"/>
      <c r="Y86" s="273"/>
    </row>
    <row r="87" spans="1:25" s="221" customFormat="1" ht="12" customHeight="1">
      <c r="A87" s="267"/>
      <c r="B87" s="268"/>
      <c r="D87" s="268"/>
      <c r="E87" s="268"/>
      <c r="F87" s="268"/>
      <c r="G87" s="268"/>
      <c r="H87" s="269"/>
      <c r="I87" s="269"/>
      <c r="J87" s="269"/>
      <c r="K87" s="269"/>
      <c r="L87" s="269"/>
      <c r="M87" s="269"/>
      <c r="N87" s="269"/>
      <c r="O87" s="269"/>
      <c r="P87" s="270"/>
      <c r="Q87" s="270"/>
      <c r="R87" s="268"/>
      <c r="S87" s="268"/>
      <c r="T87" s="268"/>
      <c r="U87" s="269"/>
      <c r="V87" s="271"/>
      <c r="W87" s="269"/>
      <c r="X87" s="272"/>
      <c r="Y87" s="273"/>
    </row>
    <row r="88" spans="1:25" s="221" customFormat="1" ht="12" customHeight="1">
      <c r="A88" s="267"/>
      <c r="B88" s="268"/>
      <c r="D88" s="268"/>
      <c r="E88" s="268"/>
      <c r="F88" s="268"/>
      <c r="G88" s="268"/>
      <c r="H88" s="269"/>
      <c r="I88" s="269"/>
      <c r="J88" s="269"/>
      <c r="K88" s="269"/>
      <c r="L88" s="269"/>
      <c r="M88" s="269"/>
      <c r="N88" s="269"/>
      <c r="O88" s="269"/>
      <c r="P88" s="270"/>
      <c r="Q88" s="270"/>
      <c r="R88" s="268"/>
      <c r="S88" s="268"/>
      <c r="T88" s="268"/>
      <c r="U88" s="269"/>
      <c r="V88" s="271"/>
      <c r="W88" s="269"/>
      <c r="X88" s="272"/>
      <c r="Y88" s="273"/>
    </row>
    <row r="89" spans="1:25" s="221" customFormat="1" ht="12" customHeight="1">
      <c r="A89" s="267"/>
      <c r="B89" s="268"/>
      <c r="D89" s="268"/>
      <c r="E89" s="268"/>
      <c r="F89" s="268"/>
      <c r="G89" s="268"/>
      <c r="H89" s="269"/>
      <c r="I89" s="269"/>
      <c r="J89" s="269"/>
      <c r="K89" s="269"/>
      <c r="L89" s="269"/>
      <c r="M89" s="269"/>
      <c r="N89" s="269"/>
      <c r="O89" s="269"/>
      <c r="P89" s="270"/>
      <c r="Q89" s="270"/>
      <c r="R89" s="268"/>
      <c r="S89" s="268"/>
      <c r="T89" s="268"/>
      <c r="U89" s="269"/>
      <c r="V89" s="271"/>
      <c r="W89" s="269"/>
      <c r="X89" s="272"/>
      <c r="Y89" s="273"/>
    </row>
    <row r="90" spans="1:25" s="221" customFormat="1" ht="12" customHeight="1">
      <c r="A90" s="267"/>
      <c r="B90" s="268"/>
      <c r="D90" s="268"/>
      <c r="E90" s="268"/>
      <c r="F90" s="268"/>
      <c r="G90" s="268"/>
      <c r="H90" s="269"/>
      <c r="I90" s="269"/>
      <c r="J90" s="269"/>
      <c r="K90" s="269"/>
      <c r="L90" s="269"/>
      <c r="M90" s="269"/>
      <c r="N90" s="269"/>
      <c r="O90" s="269"/>
      <c r="P90" s="270"/>
      <c r="Q90" s="270"/>
      <c r="R90" s="268"/>
      <c r="S90" s="268"/>
      <c r="T90" s="268"/>
      <c r="U90" s="269"/>
      <c r="V90" s="271"/>
      <c r="W90" s="269"/>
      <c r="X90" s="272"/>
      <c r="Y90" s="273"/>
    </row>
    <row r="91" spans="1:25" s="221" customFormat="1" ht="12" customHeight="1">
      <c r="A91" s="267"/>
      <c r="B91" s="268"/>
      <c r="D91" s="268"/>
      <c r="E91" s="268"/>
      <c r="F91" s="268"/>
      <c r="G91" s="268"/>
      <c r="H91" s="269"/>
      <c r="I91" s="269"/>
      <c r="J91" s="269"/>
      <c r="K91" s="269"/>
      <c r="L91" s="269"/>
      <c r="M91" s="269"/>
      <c r="N91" s="269"/>
      <c r="O91" s="269"/>
      <c r="P91" s="270"/>
      <c r="Q91" s="270"/>
      <c r="R91" s="268"/>
      <c r="S91" s="268"/>
      <c r="T91" s="268"/>
      <c r="U91" s="269"/>
      <c r="V91" s="271"/>
      <c r="W91" s="269"/>
      <c r="X91" s="272"/>
      <c r="Y91" s="273"/>
    </row>
    <row r="92" spans="1:25" s="221" customFormat="1" ht="12" customHeight="1">
      <c r="A92" s="267"/>
      <c r="B92" s="268"/>
      <c r="D92" s="268"/>
      <c r="E92" s="268"/>
      <c r="F92" s="268"/>
      <c r="G92" s="268"/>
      <c r="H92" s="269"/>
      <c r="I92" s="269"/>
      <c r="J92" s="269"/>
      <c r="K92" s="269"/>
      <c r="L92" s="269"/>
      <c r="M92" s="269"/>
      <c r="N92" s="269"/>
      <c r="O92" s="269"/>
      <c r="P92" s="270"/>
      <c r="Q92" s="270"/>
      <c r="R92" s="268"/>
      <c r="S92" s="268"/>
      <c r="T92" s="268"/>
      <c r="U92" s="269"/>
      <c r="V92" s="271"/>
      <c r="W92" s="269"/>
      <c r="X92" s="272"/>
      <c r="Y92" s="273"/>
    </row>
    <row r="93" spans="1:25" s="221" customFormat="1" ht="12" customHeight="1">
      <c r="A93" s="267"/>
      <c r="B93" s="268"/>
      <c r="D93" s="268"/>
      <c r="E93" s="268"/>
      <c r="F93" s="268"/>
      <c r="G93" s="268"/>
      <c r="H93" s="269"/>
      <c r="I93" s="269"/>
      <c r="J93" s="269"/>
      <c r="K93" s="269"/>
      <c r="L93" s="269"/>
      <c r="M93" s="269"/>
      <c r="N93" s="269"/>
      <c r="O93" s="269"/>
      <c r="P93" s="270"/>
      <c r="Q93" s="270"/>
      <c r="R93" s="268"/>
      <c r="S93" s="268"/>
      <c r="T93" s="268"/>
      <c r="U93" s="269"/>
      <c r="V93" s="271"/>
      <c r="W93" s="269"/>
      <c r="X93" s="272"/>
      <c r="Y93" s="273"/>
    </row>
    <row r="94" spans="1:25" s="221" customFormat="1" ht="12" customHeight="1">
      <c r="A94" s="267"/>
      <c r="B94" s="268"/>
      <c r="D94" s="268"/>
      <c r="E94" s="268"/>
      <c r="F94" s="268"/>
      <c r="G94" s="268"/>
      <c r="H94" s="269"/>
      <c r="I94" s="269"/>
      <c r="J94" s="269"/>
      <c r="K94" s="269"/>
      <c r="L94" s="269"/>
      <c r="M94" s="269"/>
      <c r="N94" s="269"/>
      <c r="O94" s="269"/>
      <c r="P94" s="270"/>
      <c r="Q94" s="270"/>
      <c r="R94" s="268"/>
      <c r="S94" s="268"/>
      <c r="T94" s="268"/>
      <c r="U94" s="269"/>
      <c r="V94" s="271"/>
      <c r="W94" s="269"/>
      <c r="X94" s="272"/>
      <c r="Y94" s="273"/>
    </row>
    <row r="95" spans="1:25" s="221" customFormat="1" ht="12" customHeight="1">
      <c r="A95" s="267"/>
      <c r="B95" s="268"/>
      <c r="D95" s="268"/>
      <c r="E95" s="268"/>
      <c r="F95" s="268"/>
      <c r="G95" s="268"/>
      <c r="H95" s="269"/>
      <c r="I95" s="269"/>
      <c r="J95" s="269"/>
      <c r="K95" s="269"/>
      <c r="L95" s="269"/>
      <c r="M95" s="269"/>
      <c r="N95" s="269"/>
      <c r="O95" s="269"/>
      <c r="P95" s="270"/>
      <c r="Q95" s="270"/>
      <c r="R95" s="268"/>
      <c r="S95" s="268"/>
      <c r="T95" s="268"/>
      <c r="U95" s="269"/>
      <c r="V95" s="271"/>
      <c r="W95" s="269"/>
      <c r="X95" s="272"/>
      <c r="Y95" s="273"/>
    </row>
    <row r="96" spans="1:25" s="221" customFormat="1" ht="12" customHeight="1">
      <c r="A96" s="267"/>
      <c r="B96" s="268"/>
      <c r="D96" s="268"/>
      <c r="E96" s="268"/>
      <c r="F96" s="268"/>
      <c r="G96" s="268"/>
      <c r="H96" s="269"/>
      <c r="I96" s="269"/>
      <c r="J96" s="269"/>
      <c r="K96" s="269"/>
      <c r="L96" s="269"/>
      <c r="M96" s="269"/>
      <c r="N96" s="269"/>
      <c r="O96" s="269"/>
      <c r="P96" s="270"/>
      <c r="Q96" s="270"/>
      <c r="R96" s="268"/>
      <c r="S96" s="268"/>
      <c r="T96" s="268"/>
      <c r="U96" s="269"/>
      <c r="V96" s="271"/>
      <c r="W96" s="269"/>
      <c r="X96" s="272"/>
      <c r="Y96" s="273"/>
    </row>
    <row r="97" spans="1:25" s="221" customFormat="1" ht="12" customHeight="1">
      <c r="A97" s="267"/>
      <c r="B97" s="268"/>
      <c r="D97" s="268"/>
      <c r="E97" s="268"/>
      <c r="F97" s="268"/>
      <c r="G97" s="268"/>
      <c r="H97" s="269"/>
      <c r="I97" s="269"/>
      <c r="J97" s="269"/>
      <c r="K97" s="269"/>
      <c r="L97" s="269"/>
      <c r="M97" s="269"/>
      <c r="N97" s="269"/>
      <c r="O97" s="269"/>
      <c r="P97" s="270"/>
      <c r="Q97" s="270"/>
      <c r="R97" s="268"/>
      <c r="S97" s="268"/>
      <c r="T97" s="268"/>
      <c r="U97" s="269"/>
      <c r="V97" s="271"/>
      <c r="W97" s="269"/>
      <c r="X97" s="272"/>
      <c r="Y97" s="273"/>
    </row>
    <row r="98" spans="1:25" s="221" customFormat="1" ht="12" customHeight="1">
      <c r="A98" s="267"/>
      <c r="B98" s="268"/>
      <c r="D98" s="268"/>
      <c r="E98" s="268"/>
      <c r="F98" s="268"/>
      <c r="G98" s="268"/>
      <c r="H98" s="269"/>
      <c r="I98" s="269"/>
      <c r="J98" s="269"/>
      <c r="K98" s="269"/>
      <c r="L98" s="269"/>
      <c r="M98" s="269"/>
      <c r="N98" s="269"/>
      <c r="O98" s="269"/>
      <c r="P98" s="270"/>
      <c r="Q98" s="270"/>
      <c r="R98" s="268"/>
      <c r="S98" s="268"/>
      <c r="T98" s="268"/>
      <c r="U98" s="269"/>
      <c r="V98" s="271"/>
      <c r="W98" s="269"/>
      <c r="X98" s="272"/>
      <c r="Y98" s="273"/>
    </row>
    <row r="99" spans="1:25" s="221" customFormat="1" ht="12" customHeight="1">
      <c r="A99" s="267"/>
      <c r="B99" s="268"/>
      <c r="D99" s="268"/>
      <c r="E99" s="268"/>
      <c r="F99" s="268"/>
      <c r="G99" s="268"/>
      <c r="H99" s="269"/>
      <c r="I99" s="269"/>
      <c r="J99" s="269"/>
      <c r="K99" s="269"/>
      <c r="L99" s="269"/>
      <c r="M99" s="269"/>
      <c r="N99" s="269"/>
      <c r="O99" s="269"/>
      <c r="P99" s="270"/>
      <c r="Q99" s="270"/>
      <c r="R99" s="268"/>
      <c r="S99" s="268"/>
      <c r="T99" s="268"/>
      <c r="U99" s="269"/>
      <c r="V99" s="271"/>
      <c r="W99" s="269"/>
      <c r="X99" s="272"/>
      <c r="Y99" s="273"/>
    </row>
    <row r="100" spans="1:25" s="221" customFormat="1" ht="12" customHeight="1">
      <c r="A100" s="267"/>
      <c r="B100" s="268"/>
      <c r="D100" s="268"/>
      <c r="E100" s="268"/>
      <c r="F100" s="268"/>
      <c r="G100" s="268"/>
      <c r="H100" s="269"/>
      <c r="I100" s="269"/>
      <c r="J100" s="269"/>
      <c r="K100" s="269"/>
      <c r="L100" s="269"/>
      <c r="M100" s="269"/>
      <c r="N100" s="269"/>
      <c r="O100" s="269"/>
      <c r="P100" s="270"/>
      <c r="Q100" s="270"/>
      <c r="R100" s="268"/>
      <c r="S100" s="268"/>
      <c r="T100" s="268"/>
      <c r="U100" s="269"/>
      <c r="V100" s="271"/>
      <c r="W100" s="269"/>
      <c r="X100" s="272"/>
      <c r="Y100" s="273"/>
    </row>
    <row r="101" spans="1:25" s="221" customFormat="1" ht="12" customHeight="1">
      <c r="A101" s="267"/>
      <c r="B101" s="268"/>
      <c r="D101" s="268"/>
      <c r="E101" s="268"/>
      <c r="F101" s="268"/>
      <c r="G101" s="268"/>
      <c r="H101" s="269"/>
      <c r="I101" s="269"/>
      <c r="J101" s="269"/>
      <c r="K101" s="269"/>
      <c r="L101" s="269"/>
      <c r="M101" s="269"/>
      <c r="N101" s="269"/>
      <c r="O101" s="269"/>
      <c r="P101" s="270"/>
      <c r="Q101" s="270"/>
      <c r="R101" s="268"/>
      <c r="S101" s="268"/>
      <c r="T101" s="268"/>
      <c r="U101" s="269"/>
      <c r="V101" s="271"/>
      <c r="W101" s="269"/>
      <c r="X101" s="272"/>
      <c r="Y101" s="273"/>
    </row>
    <row r="102" spans="1:25" s="221" customFormat="1" ht="12" customHeight="1">
      <c r="A102" s="267"/>
      <c r="B102" s="268"/>
      <c r="D102" s="268"/>
      <c r="E102" s="268"/>
      <c r="F102" s="268"/>
      <c r="G102" s="268"/>
      <c r="H102" s="269"/>
      <c r="I102" s="269"/>
      <c r="J102" s="269"/>
      <c r="K102" s="269"/>
      <c r="L102" s="269"/>
      <c r="M102" s="269"/>
      <c r="N102" s="269"/>
      <c r="O102" s="269"/>
      <c r="P102" s="270"/>
      <c r="Q102" s="270"/>
      <c r="R102" s="268"/>
      <c r="S102" s="268"/>
      <c r="T102" s="268"/>
      <c r="U102" s="269"/>
      <c r="V102" s="271"/>
      <c r="W102" s="269"/>
      <c r="X102" s="272"/>
      <c r="Y102" s="273"/>
    </row>
    <row r="103" spans="1:25" s="221" customFormat="1" ht="12" customHeight="1">
      <c r="A103" s="267"/>
      <c r="B103" s="268"/>
      <c r="D103" s="268"/>
      <c r="E103" s="268"/>
      <c r="F103" s="268"/>
      <c r="G103" s="268"/>
      <c r="H103" s="269"/>
      <c r="I103" s="269"/>
      <c r="J103" s="269"/>
      <c r="K103" s="269"/>
      <c r="L103" s="269"/>
      <c r="M103" s="269"/>
      <c r="N103" s="269"/>
      <c r="O103" s="269"/>
      <c r="P103" s="270"/>
      <c r="Q103" s="270"/>
      <c r="R103" s="268"/>
      <c r="S103" s="268"/>
      <c r="T103" s="268"/>
      <c r="U103" s="269"/>
      <c r="V103" s="271"/>
      <c r="W103" s="269"/>
      <c r="X103" s="272"/>
      <c r="Y103" s="273"/>
    </row>
    <row r="104" spans="1:25" s="221" customFormat="1" ht="12" customHeight="1">
      <c r="A104" s="267"/>
      <c r="B104" s="268"/>
      <c r="D104" s="268"/>
      <c r="E104" s="268"/>
      <c r="F104" s="268"/>
      <c r="G104" s="268"/>
      <c r="H104" s="269"/>
      <c r="I104" s="269"/>
      <c r="J104" s="269"/>
      <c r="K104" s="269"/>
      <c r="L104" s="269"/>
      <c r="M104" s="269"/>
      <c r="N104" s="269"/>
      <c r="O104" s="269"/>
      <c r="P104" s="270"/>
      <c r="Q104" s="270"/>
      <c r="R104" s="268"/>
      <c r="S104" s="268"/>
      <c r="T104" s="268"/>
      <c r="U104" s="269"/>
      <c r="V104" s="271"/>
      <c r="W104" s="269"/>
      <c r="X104" s="272"/>
      <c r="Y104" s="273"/>
    </row>
    <row r="105" spans="1:25" s="221" customFormat="1" ht="12" customHeight="1">
      <c r="A105" s="267"/>
      <c r="B105" s="268"/>
      <c r="D105" s="268"/>
      <c r="E105" s="268"/>
      <c r="F105" s="268"/>
      <c r="G105" s="268"/>
      <c r="H105" s="269"/>
      <c r="I105" s="269"/>
      <c r="J105" s="269"/>
      <c r="K105" s="269"/>
      <c r="L105" s="269"/>
      <c r="M105" s="269"/>
      <c r="N105" s="269"/>
      <c r="O105" s="269"/>
      <c r="P105" s="270"/>
      <c r="Q105" s="270"/>
      <c r="R105" s="268"/>
      <c r="S105" s="268"/>
      <c r="T105" s="268"/>
      <c r="U105" s="269"/>
      <c r="V105" s="271"/>
      <c r="W105" s="269"/>
      <c r="X105" s="272"/>
      <c r="Y105" s="273"/>
    </row>
    <row r="106" spans="1:25" s="221" customFormat="1" ht="12" customHeight="1">
      <c r="A106" s="267"/>
      <c r="B106" s="268"/>
      <c r="D106" s="268"/>
      <c r="E106" s="268"/>
      <c r="F106" s="268"/>
      <c r="G106" s="268"/>
      <c r="H106" s="269"/>
      <c r="I106" s="269"/>
      <c r="J106" s="269"/>
      <c r="K106" s="269"/>
      <c r="L106" s="269"/>
      <c r="M106" s="269"/>
      <c r="N106" s="269"/>
      <c r="O106" s="269"/>
      <c r="P106" s="270"/>
      <c r="Q106" s="270"/>
      <c r="R106" s="268"/>
      <c r="S106" s="268"/>
      <c r="T106" s="268"/>
      <c r="U106" s="269"/>
      <c r="V106" s="271"/>
      <c r="W106" s="269"/>
      <c r="X106" s="272"/>
      <c r="Y106" s="273"/>
    </row>
    <row r="107" spans="1:25" s="221" customFormat="1" ht="12" customHeight="1">
      <c r="A107" s="267"/>
      <c r="B107" s="268"/>
      <c r="D107" s="268"/>
      <c r="E107" s="268"/>
      <c r="F107" s="268"/>
      <c r="G107" s="268"/>
      <c r="H107" s="269"/>
      <c r="I107" s="269"/>
      <c r="J107" s="269"/>
      <c r="K107" s="269"/>
      <c r="L107" s="269"/>
      <c r="M107" s="269"/>
      <c r="N107" s="269"/>
      <c r="O107" s="269"/>
      <c r="P107" s="270"/>
      <c r="Q107" s="270"/>
      <c r="R107" s="268"/>
      <c r="S107" s="268"/>
      <c r="T107" s="268"/>
      <c r="U107" s="269"/>
      <c r="V107" s="271"/>
      <c r="W107" s="269"/>
      <c r="X107" s="272"/>
      <c r="Y107" s="273"/>
    </row>
    <row r="108" spans="1:25" s="221" customFormat="1" ht="12" customHeight="1">
      <c r="A108" s="267"/>
      <c r="B108" s="268"/>
      <c r="D108" s="268"/>
      <c r="E108" s="268"/>
      <c r="F108" s="268"/>
      <c r="G108" s="268"/>
      <c r="H108" s="269"/>
      <c r="I108" s="269"/>
      <c r="J108" s="269"/>
      <c r="K108" s="269"/>
      <c r="L108" s="269"/>
      <c r="M108" s="269"/>
      <c r="N108" s="269"/>
      <c r="O108" s="269"/>
      <c r="P108" s="270"/>
      <c r="Q108" s="270"/>
      <c r="R108" s="268"/>
      <c r="S108" s="268"/>
      <c r="T108" s="268"/>
      <c r="U108" s="269"/>
      <c r="V108" s="271"/>
      <c r="W108" s="269"/>
      <c r="X108" s="272"/>
      <c r="Y108" s="273"/>
    </row>
    <row r="109" spans="1:25" s="221" customFormat="1" ht="12" customHeight="1">
      <c r="A109" s="267"/>
      <c r="B109" s="268"/>
      <c r="D109" s="268"/>
      <c r="E109" s="268"/>
      <c r="F109" s="268"/>
      <c r="G109" s="268"/>
      <c r="H109" s="269"/>
      <c r="I109" s="269"/>
      <c r="J109" s="269"/>
      <c r="K109" s="269"/>
      <c r="L109" s="269"/>
      <c r="M109" s="269"/>
      <c r="N109" s="269"/>
      <c r="O109" s="269"/>
      <c r="P109" s="270"/>
      <c r="Q109" s="270"/>
      <c r="R109" s="268"/>
      <c r="S109" s="268"/>
      <c r="T109" s="268"/>
      <c r="U109" s="269"/>
      <c r="V109" s="271"/>
      <c r="W109" s="269"/>
      <c r="X109" s="272"/>
      <c r="Y109" s="273"/>
    </row>
    <row r="110" spans="1:25" s="221" customFormat="1" ht="12" customHeight="1">
      <c r="A110" s="267"/>
      <c r="B110" s="268"/>
      <c r="D110" s="268"/>
      <c r="E110" s="268"/>
      <c r="F110" s="268"/>
      <c r="G110" s="268"/>
      <c r="H110" s="269"/>
      <c r="I110" s="269"/>
      <c r="J110" s="269"/>
      <c r="K110" s="269"/>
      <c r="L110" s="269"/>
      <c r="M110" s="269"/>
      <c r="N110" s="269"/>
      <c r="O110" s="269"/>
      <c r="P110" s="270"/>
      <c r="Q110" s="270"/>
      <c r="R110" s="268"/>
      <c r="S110" s="268"/>
      <c r="T110" s="268"/>
      <c r="U110" s="269"/>
      <c r="V110" s="271"/>
      <c r="W110" s="269"/>
      <c r="X110" s="272"/>
      <c r="Y110" s="273"/>
    </row>
    <row r="111" spans="1:25" s="221" customFormat="1" ht="12" customHeight="1">
      <c r="A111" s="267"/>
      <c r="B111" s="268"/>
      <c r="D111" s="268"/>
      <c r="E111" s="268"/>
      <c r="F111" s="268"/>
      <c r="G111" s="268"/>
      <c r="H111" s="269"/>
      <c r="I111" s="269"/>
      <c r="J111" s="269"/>
      <c r="K111" s="269"/>
      <c r="L111" s="269"/>
      <c r="M111" s="269"/>
      <c r="N111" s="269"/>
      <c r="O111" s="269"/>
      <c r="P111" s="270"/>
      <c r="Q111" s="270"/>
      <c r="R111" s="268"/>
      <c r="S111" s="268"/>
      <c r="T111" s="268"/>
      <c r="U111" s="269"/>
      <c r="V111" s="271"/>
      <c r="W111" s="269"/>
      <c r="X111" s="272"/>
      <c r="Y111" s="273"/>
    </row>
    <row r="112" spans="1:25" s="221" customFormat="1" ht="12" customHeight="1">
      <c r="A112" s="267"/>
      <c r="B112" s="268"/>
      <c r="D112" s="268"/>
      <c r="E112" s="268"/>
      <c r="F112" s="268"/>
      <c r="G112" s="268"/>
      <c r="H112" s="269"/>
      <c r="I112" s="269"/>
      <c r="J112" s="269"/>
      <c r="K112" s="269"/>
      <c r="L112" s="269"/>
      <c r="M112" s="269"/>
      <c r="N112" s="269"/>
      <c r="O112" s="269"/>
      <c r="P112" s="270"/>
      <c r="Q112" s="270"/>
      <c r="R112" s="268"/>
      <c r="S112" s="268"/>
      <c r="T112" s="268"/>
      <c r="U112" s="269"/>
      <c r="V112" s="271"/>
      <c r="W112" s="269"/>
      <c r="X112" s="272"/>
      <c r="Y112" s="273"/>
    </row>
    <row r="113" spans="1:25" s="221" customFormat="1" ht="12" customHeight="1">
      <c r="A113" s="267"/>
      <c r="B113" s="268"/>
      <c r="D113" s="268"/>
      <c r="E113" s="268"/>
      <c r="F113" s="268"/>
      <c r="G113" s="268"/>
      <c r="H113" s="269"/>
      <c r="I113" s="269"/>
      <c r="J113" s="269"/>
      <c r="K113" s="269"/>
      <c r="L113" s="269"/>
      <c r="M113" s="269"/>
      <c r="N113" s="269"/>
      <c r="O113" s="269"/>
      <c r="P113" s="270"/>
      <c r="Q113" s="270"/>
      <c r="R113" s="268"/>
      <c r="S113" s="268"/>
      <c r="T113" s="268"/>
      <c r="U113" s="269"/>
      <c r="V113" s="271"/>
      <c r="W113" s="269"/>
      <c r="X113" s="272"/>
      <c r="Y113" s="273"/>
    </row>
    <row r="114" spans="1:25" s="221" customFormat="1" ht="6" customHeight="1">
      <c r="A114" s="267"/>
      <c r="B114" s="268"/>
      <c r="D114" s="268"/>
      <c r="E114" s="268"/>
      <c r="F114" s="268"/>
      <c r="G114" s="268"/>
      <c r="H114" s="269"/>
      <c r="I114" s="269"/>
      <c r="J114" s="269"/>
      <c r="K114" s="269"/>
      <c r="L114" s="269"/>
      <c r="M114" s="269"/>
      <c r="N114" s="269"/>
      <c r="O114" s="269"/>
      <c r="P114" s="270"/>
      <c r="Q114" s="270"/>
      <c r="R114" s="268"/>
      <c r="S114" s="268"/>
      <c r="T114" s="268"/>
      <c r="U114" s="269"/>
      <c r="V114" s="271"/>
      <c r="W114" s="269"/>
      <c r="X114" s="272"/>
      <c r="Y114" s="273"/>
    </row>
    <row r="115" spans="1:25" s="221" customFormat="1" ht="12" hidden="1" customHeight="1">
      <c r="A115" s="267"/>
      <c r="B115" s="268"/>
      <c r="D115" s="268"/>
      <c r="E115" s="268"/>
      <c r="F115" s="268"/>
      <c r="G115" s="268"/>
      <c r="H115" s="269"/>
      <c r="I115" s="269"/>
      <c r="J115" s="269"/>
      <c r="K115" s="269"/>
      <c r="L115" s="269"/>
      <c r="M115" s="269"/>
      <c r="N115" s="269"/>
      <c r="O115" s="269"/>
      <c r="P115" s="270"/>
      <c r="Q115" s="270"/>
      <c r="R115" s="268"/>
      <c r="S115" s="268"/>
      <c r="T115" s="268"/>
      <c r="U115" s="269"/>
      <c r="V115" s="271"/>
      <c r="W115" s="269"/>
      <c r="X115" s="272"/>
      <c r="Y115" s="273"/>
    </row>
    <row r="116" spans="1:25" s="221" customFormat="1" ht="12" hidden="1" customHeight="1">
      <c r="A116" s="267"/>
      <c r="B116" s="268"/>
      <c r="D116" s="268"/>
      <c r="E116" s="268"/>
      <c r="F116" s="268"/>
      <c r="G116" s="268"/>
      <c r="H116" s="269"/>
      <c r="I116" s="269"/>
      <c r="J116" s="269"/>
      <c r="K116" s="269"/>
      <c r="L116" s="269"/>
      <c r="M116" s="269"/>
      <c r="N116" s="269"/>
      <c r="O116" s="269"/>
      <c r="P116" s="270"/>
      <c r="Q116" s="270"/>
      <c r="R116" s="268"/>
      <c r="S116" s="268"/>
      <c r="T116" s="268"/>
      <c r="U116" s="269"/>
      <c r="V116" s="271"/>
      <c r="W116" s="269"/>
      <c r="X116" s="272"/>
      <c r="Y116" s="273"/>
    </row>
    <row r="117" spans="1:25" s="221" customFormat="1" ht="12" hidden="1" customHeight="1">
      <c r="A117" s="267"/>
      <c r="B117" s="268"/>
      <c r="D117" s="268"/>
      <c r="E117" s="268"/>
      <c r="F117" s="268"/>
      <c r="G117" s="268"/>
      <c r="H117" s="269"/>
      <c r="I117" s="269"/>
      <c r="J117" s="269"/>
      <c r="K117" s="269"/>
      <c r="L117" s="269"/>
      <c r="M117" s="269"/>
      <c r="N117" s="269"/>
      <c r="O117" s="269"/>
      <c r="P117" s="270"/>
      <c r="Q117" s="270"/>
      <c r="R117" s="268"/>
      <c r="S117" s="268"/>
      <c r="T117" s="268"/>
      <c r="U117" s="269"/>
      <c r="V117" s="271"/>
      <c r="W117" s="269"/>
      <c r="X117" s="272"/>
      <c r="Y117" s="273"/>
    </row>
    <row r="118" spans="1:25" s="221" customFormat="1" ht="12" hidden="1" customHeight="1">
      <c r="A118" s="267"/>
      <c r="B118" s="268"/>
      <c r="D118" s="268"/>
      <c r="E118" s="268"/>
      <c r="F118" s="268"/>
      <c r="G118" s="268"/>
      <c r="H118" s="269"/>
      <c r="I118" s="269"/>
      <c r="J118" s="269"/>
      <c r="K118" s="269"/>
      <c r="L118" s="269"/>
      <c r="M118" s="269"/>
      <c r="N118" s="269"/>
      <c r="O118" s="269"/>
      <c r="P118" s="270"/>
      <c r="Q118" s="270"/>
      <c r="R118" s="268"/>
      <c r="S118" s="268"/>
      <c r="T118" s="268"/>
      <c r="U118" s="269"/>
      <c r="V118" s="271"/>
      <c r="W118" s="269"/>
      <c r="X118" s="272"/>
      <c r="Y118" s="273"/>
    </row>
    <row r="119" spans="1:25" s="221" customFormat="1" ht="12" hidden="1" customHeight="1">
      <c r="A119" s="267"/>
      <c r="B119" s="268"/>
      <c r="D119" s="268"/>
      <c r="E119" s="268"/>
      <c r="F119" s="268"/>
      <c r="G119" s="268"/>
      <c r="H119" s="269"/>
      <c r="I119" s="269"/>
      <c r="J119" s="269"/>
      <c r="K119" s="269"/>
      <c r="L119" s="269"/>
      <c r="M119" s="269"/>
      <c r="N119" s="269"/>
      <c r="O119" s="269"/>
      <c r="P119" s="270"/>
      <c r="Q119" s="270"/>
      <c r="R119" s="268"/>
      <c r="S119" s="268"/>
      <c r="T119" s="268"/>
      <c r="U119" s="269"/>
      <c r="V119" s="271"/>
      <c r="W119" s="269"/>
      <c r="X119" s="272"/>
      <c r="Y119" s="273"/>
    </row>
    <row r="120" spans="1:25" s="221" customFormat="1" ht="12" hidden="1" customHeight="1">
      <c r="A120" s="267"/>
      <c r="B120" s="268"/>
      <c r="D120" s="268"/>
      <c r="E120" s="268"/>
      <c r="F120" s="268"/>
      <c r="G120" s="268"/>
      <c r="H120" s="269"/>
      <c r="I120" s="269"/>
      <c r="J120" s="269"/>
      <c r="K120" s="269"/>
      <c r="L120" s="269"/>
      <c r="M120" s="269"/>
      <c r="N120" s="269"/>
      <c r="O120" s="269"/>
      <c r="P120" s="270"/>
      <c r="Q120" s="270"/>
      <c r="R120" s="268"/>
      <c r="S120" s="268"/>
      <c r="T120" s="268"/>
      <c r="U120" s="269"/>
      <c r="V120" s="271"/>
      <c r="W120" s="269"/>
      <c r="X120" s="272"/>
      <c r="Y120" s="273"/>
    </row>
    <row r="121" spans="1:25" s="221" customFormat="1" ht="12" hidden="1" customHeight="1">
      <c r="A121" s="267"/>
      <c r="B121" s="268"/>
      <c r="D121" s="268"/>
      <c r="E121" s="268"/>
      <c r="F121" s="268"/>
      <c r="G121" s="268"/>
      <c r="H121" s="269"/>
      <c r="I121" s="269"/>
      <c r="J121" s="269"/>
      <c r="K121" s="269"/>
      <c r="L121" s="269"/>
      <c r="M121" s="269"/>
      <c r="N121" s="269"/>
      <c r="O121" s="269"/>
      <c r="P121" s="270"/>
      <c r="Q121" s="270"/>
      <c r="R121" s="268"/>
      <c r="S121" s="268"/>
      <c r="T121" s="268"/>
      <c r="U121" s="269"/>
      <c r="V121" s="271"/>
      <c r="W121" s="269"/>
      <c r="X121" s="272"/>
      <c r="Y121" s="273"/>
    </row>
    <row r="122" spans="1:25" s="221" customFormat="1" ht="12" hidden="1" customHeight="1">
      <c r="A122" s="267"/>
      <c r="B122" s="268"/>
      <c r="D122" s="268"/>
      <c r="E122" s="268"/>
      <c r="F122" s="268"/>
      <c r="G122" s="268"/>
      <c r="H122" s="269"/>
      <c r="I122" s="269"/>
      <c r="J122" s="269"/>
      <c r="K122" s="269"/>
      <c r="L122" s="269"/>
      <c r="M122" s="269"/>
      <c r="N122" s="269"/>
      <c r="O122" s="269"/>
      <c r="P122" s="270"/>
      <c r="Q122" s="270"/>
      <c r="R122" s="268"/>
      <c r="S122" s="268"/>
      <c r="T122" s="268"/>
      <c r="U122" s="269"/>
      <c r="V122" s="271"/>
      <c r="W122" s="269"/>
      <c r="X122" s="272"/>
      <c r="Y122" s="273"/>
    </row>
    <row r="123" spans="1:25" s="221" customFormat="1" ht="12" hidden="1" customHeight="1">
      <c r="A123" s="267"/>
      <c r="B123" s="268"/>
      <c r="D123" s="268"/>
      <c r="E123" s="268"/>
      <c r="F123" s="268"/>
      <c r="G123" s="268"/>
      <c r="H123" s="269"/>
      <c r="I123" s="269"/>
      <c r="J123" s="269"/>
      <c r="K123" s="269"/>
      <c r="L123" s="269"/>
      <c r="M123" s="269"/>
      <c r="N123" s="269"/>
      <c r="O123" s="269"/>
      <c r="P123" s="270"/>
      <c r="Q123" s="270"/>
      <c r="R123" s="268"/>
      <c r="S123" s="268"/>
      <c r="T123" s="268"/>
      <c r="U123" s="269"/>
      <c r="V123" s="271"/>
      <c r="W123" s="269"/>
      <c r="X123" s="272"/>
      <c r="Y123" s="273"/>
    </row>
    <row r="124" spans="1:25" s="221" customFormat="1" ht="12" hidden="1" customHeight="1">
      <c r="A124" s="267"/>
      <c r="B124" s="268"/>
      <c r="D124" s="268"/>
      <c r="E124" s="268"/>
      <c r="F124" s="268"/>
      <c r="G124" s="268"/>
      <c r="H124" s="269"/>
      <c r="I124" s="269"/>
      <c r="J124" s="269"/>
      <c r="K124" s="269"/>
      <c r="L124" s="269"/>
      <c r="M124" s="269"/>
      <c r="N124" s="269"/>
      <c r="O124" s="269"/>
      <c r="P124" s="270"/>
      <c r="Q124" s="270"/>
      <c r="R124" s="268"/>
      <c r="S124" s="268"/>
      <c r="T124" s="268"/>
      <c r="U124" s="269"/>
      <c r="V124" s="271"/>
      <c r="W124" s="269"/>
      <c r="X124" s="272"/>
      <c r="Y124" s="273"/>
    </row>
    <row r="125" spans="1:25" s="221" customFormat="1" ht="12" hidden="1" customHeight="1">
      <c r="A125" s="267"/>
      <c r="B125" s="268"/>
      <c r="D125" s="268"/>
      <c r="E125" s="268"/>
      <c r="F125" s="268"/>
      <c r="G125" s="268"/>
      <c r="H125" s="269"/>
      <c r="I125" s="269"/>
      <c r="J125" s="269"/>
      <c r="K125" s="269"/>
      <c r="L125" s="269"/>
      <c r="M125" s="269"/>
      <c r="N125" s="269"/>
      <c r="O125" s="269"/>
      <c r="P125" s="270"/>
      <c r="Q125" s="270"/>
      <c r="R125" s="268"/>
      <c r="S125" s="268"/>
      <c r="T125" s="268"/>
      <c r="U125" s="269"/>
      <c r="V125" s="271"/>
      <c r="W125" s="269"/>
      <c r="X125" s="272"/>
      <c r="Y125" s="273"/>
    </row>
    <row r="126" spans="1:25" s="221" customFormat="1" ht="12" hidden="1" customHeight="1">
      <c r="A126" s="267"/>
      <c r="B126" s="268"/>
      <c r="D126" s="268"/>
      <c r="E126" s="268"/>
      <c r="F126" s="268"/>
      <c r="G126" s="268"/>
      <c r="H126" s="269"/>
      <c r="I126" s="269"/>
      <c r="J126" s="269"/>
      <c r="K126" s="269"/>
      <c r="L126" s="269"/>
      <c r="M126" s="269"/>
      <c r="N126" s="269"/>
      <c r="O126" s="269"/>
      <c r="P126" s="270"/>
      <c r="Q126" s="270"/>
      <c r="R126" s="268"/>
      <c r="S126" s="268"/>
      <c r="T126" s="268"/>
      <c r="U126" s="269"/>
      <c r="V126" s="271"/>
      <c r="W126" s="269"/>
      <c r="X126" s="272"/>
      <c r="Y126" s="273"/>
    </row>
    <row r="127" spans="1:25" s="221" customFormat="1" ht="12" hidden="1" customHeight="1">
      <c r="A127" s="267"/>
      <c r="B127" s="268"/>
      <c r="D127" s="268"/>
      <c r="E127" s="268"/>
      <c r="F127" s="268"/>
      <c r="G127" s="268"/>
      <c r="H127" s="269"/>
      <c r="I127" s="269"/>
      <c r="J127" s="269"/>
      <c r="K127" s="269"/>
      <c r="L127" s="269"/>
      <c r="M127" s="269"/>
      <c r="N127" s="269"/>
      <c r="O127" s="269"/>
      <c r="P127" s="270"/>
      <c r="Q127" s="270"/>
      <c r="R127" s="268"/>
      <c r="S127" s="268"/>
      <c r="T127" s="268"/>
      <c r="U127" s="269"/>
      <c r="V127" s="271"/>
      <c r="W127" s="269"/>
      <c r="X127" s="272"/>
      <c r="Y127" s="273"/>
    </row>
    <row r="128" spans="1:25" s="221" customFormat="1" ht="12" hidden="1" customHeight="1">
      <c r="A128" s="267"/>
      <c r="B128" s="268"/>
      <c r="D128" s="268"/>
      <c r="E128" s="268"/>
      <c r="F128" s="268"/>
      <c r="G128" s="268"/>
      <c r="H128" s="269"/>
      <c r="I128" s="269"/>
      <c r="J128" s="269"/>
      <c r="K128" s="269"/>
      <c r="L128" s="269"/>
      <c r="M128" s="269"/>
      <c r="N128" s="269"/>
      <c r="O128" s="269"/>
      <c r="P128" s="270"/>
      <c r="Q128" s="270"/>
      <c r="R128" s="268"/>
      <c r="S128" s="268"/>
      <c r="T128" s="268"/>
      <c r="U128" s="269"/>
      <c r="V128" s="271"/>
      <c r="W128" s="269"/>
      <c r="X128" s="272"/>
      <c r="Y128" s="273"/>
    </row>
    <row r="129" spans="1:25" s="221" customFormat="1" ht="12" hidden="1" customHeight="1">
      <c r="A129" s="267"/>
      <c r="B129" s="268"/>
      <c r="D129" s="268"/>
      <c r="E129" s="268"/>
      <c r="F129" s="268"/>
      <c r="G129" s="268"/>
      <c r="H129" s="269"/>
      <c r="I129" s="269"/>
      <c r="J129" s="269"/>
      <c r="K129" s="269"/>
      <c r="L129" s="269"/>
      <c r="M129" s="269"/>
      <c r="N129" s="269"/>
      <c r="O129" s="269"/>
      <c r="P129" s="270"/>
      <c r="Q129" s="270"/>
      <c r="R129" s="268"/>
      <c r="S129" s="268"/>
      <c r="T129" s="268"/>
      <c r="U129" s="269"/>
      <c r="V129" s="271"/>
      <c r="W129" s="269"/>
      <c r="X129" s="272"/>
      <c r="Y129" s="273"/>
    </row>
    <row r="130" spans="1:25" s="221" customFormat="1" ht="12" hidden="1" customHeight="1">
      <c r="A130" s="267"/>
      <c r="B130" s="268"/>
      <c r="D130" s="268"/>
      <c r="E130" s="268"/>
      <c r="F130" s="268"/>
      <c r="G130" s="268"/>
      <c r="H130" s="269"/>
      <c r="I130" s="269"/>
      <c r="J130" s="269"/>
      <c r="K130" s="269"/>
      <c r="L130" s="269"/>
      <c r="M130" s="269"/>
      <c r="N130" s="269"/>
      <c r="O130" s="269"/>
      <c r="P130" s="270"/>
      <c r="Q130" s="270"/>
      <c r="R130" s="268"/>
      <c r="S130" s="268"/>
      <c r="T130" s="268"/>
      <c r="U130" s="269"/>
      <c r="V130" s="271"/>
      <c r="W130" s="269"/>
      <c r="X130" s="272"/>
      <c r="Y130" s="273"/>
    </row>
    <row r="131" spans="1:25" s="221" customFormat="1" ht="12" hidden="1" customHeight="1">
      <c r="A131" s="267"/>
      <c r="B131" s="268"/>
      <c r="D131" s="268"/>
      <c r="E131" s="268"/>
      <c r="F131" s="268"/>
      <c r="G131" s="268"/>
      <c r="H131" s="269"/>
      <c r="I131" s="269"/>
      <c r="J131" s="269"/>
      <c r="K131" s="269"/>
      <c r="L131" s="269"/>
      <c r="M131" s="269"/>
      <c r="N131" s="269"/>
      <c r="O131" s="269"/>
      <c r="P131" s="270"/>
      <c r="Q131" s="270"/>
      <c r="R131" s="268"/>
      <c r="S131" s="268"/>
      <c r="T131" s="268"/>
      <c r="U131" s="269"/>
      <c r="V131" s="271"/>
      <c r="W131" s="269"/>
      <c r="X131" s="272"/>
      <c r="Y131" s="273"/>
    </row>
    <row r="132" spans="1:25" s="221" customFormat="1" ht="12" hidden="1" customHeight="1">
      <c r="A132" s="267"/>
      <c r="B132" s="268"/>
      <c r="D132" s="268"/>
      <c r="E132" s="268"/>
      <c r="F132" s="268"/>
      <c r="G132" s="268"/>
      <c r="H132" s="269"/>
      <c r="I132" s="269"/>
      <c r="J132" s="269"/>
      <c r="K132" s="269"/>
      <c r="L132" s="269"/>
      <c r="M132" s="269"/>
      <c r="N132" s="269"/>
      <c r="O132" s="269"/>
      <c r="P132" s="270"/>
      <c r="Q132" s="270"/>
      <c r="R132" s="268"/>
      <c r="S132" s="268"/>
      <c r="T132" s="268"/>
      <c r="U132" s="269"/>
      <c r="V132" s="271"/>
      <c r="W132" s="269"/>
      <c r="X132" s="272"/>
      <c r="Y132" s="273"/>
    </row>
    <row r="133" spans="1:25" s="221" customFormat="1" ht="12" hidden="1" customHeight="1">
      <c r="A133" s="267"/>
      <c r="B133" s="268"/>
      <c r="D133" s="268"/>
      <c r="E133" s="268"/>
      <c r="F133" s="268"/>
      <c r="G133" s="268"/>
      <c r="H133" s="269"/>
      <c r="I133" s="269"/>
      <c r="J133" s="269"/>
      <c r="K133" s="269"/>
      <c r="L133" s="269"/>
      <c r="M133" s="269"/>
      <c r="N133" s="269"/>
      <c r="O133" s="269"/>
      <c r="P133" s="270"/>
      <c r="Q133" s="270"/>
      <c r="R133" s="268"/>
      <c r="S133" s="268"/>
      <c r="T133" s="268"/>
      <c r="U133" s="269"/>
      <c r="V133" s="271"/>
      <c r="W133" s="269"/>
      <c r="X133" s="272"/>
      <c r="Y133" s="273"/>
    </row>
    <row r="134" spans="1:25" s="221" customFormat="1" ht="12" hidden="1" customHeight="1">
      <c r="A134" s="267"/>
      <c r="B134" s="268"/>
      <c r="D134" s="268"/>
      <c r="E134" s="268"/>
      <c r="F134" s="268"/>
      <c r="G134" s="268"/>
      <c r="H134" s="269"/>
      <c r="I134" s="269"/>
      <c r="J134" s="269"/>
      <c r="K134" s="269"/>
      <c r="L134" s="269"/>
      <c r="M134" s="269"/>
      <c r="N134" s="269"/>
      <c r="O134" s="269"/>
      <c r="P134" s="270"/>
      <c r="Q134" s="270"/>
      <c r="R134" s="268"/>
      <c r="S134" s="268"/>
      <c r="T134" s="268"/>
      <c r="U134" s="269"/>
      <c r="V134" s="271"/>
      <c r="W134" s="269"/>
      <c r="X134" s="272"/>
      <c r="Y134" s="273"/>
    </row>
    <row r="135" spans="1:25" s="221" customFormat="1" ht="12" hidden="1" customHeight="1">
      <c r="A135" s="267"/>
      <c r="B135" s="268"/>
      <c r="D135" s="268"/>
      <c r="E135" s="268"/>
      <c r="F135" s="268"/>
      <c r="G135" s="268"/>
      <c r="H135" s="269"/>
      <c r="I135" s="269"/>
      <c r="J135" s="269"/>
      <c r="K135" s="269"/>
      <c r="L135" s="269"/>
      <c r="M135" s="269"/>
      <c r="N135" s="269"/>
      <c r="O135" s="269"/>
      <c r="P135" s="270"/>
      <c r="Q135" s="270"/>
      <c r="R135" s="268"/>
      <c r="S135" s="268"/>
      <c r="T135" s="268"/>
      <c r="U135" s="269"/>
      <c r="V135" s="271"/>
      <c r="W135" s="269"/>
      <c r="X135" s="272"/>
      <c r="Y135" s="273"/>
    </row>
    <row r="136" spans="1:25" s="221" customFormat="1" ht="12" hidden="1" customHeight="1">
      <c r="A136" s="267"/>
      <c r="B136" s="268"/>
      <c r="D136" s="268"/>
      <c r="E136" s="268"/>
      <c r="F136" s="268"/>
      <c r="G136" s="268"/>
      <c r="H136" s="269"/>
      <c r="I136" s="269"/>
      <c r="J136" s="269"/>
      <c r="K136" s="269"/>
      <c r="L136" s="269"/>
      <c r="M136" s="269"/>
      <c r="N136" s="269"/>
      <c r="O136" s="269"/>
      <c r="P136" s="270"/>
      <c r="Q136" s="270"/>
      <c r="R136" s="268"/>
      <c r="S136" s="268"/>
      <c r="T136" s="268"/>
      <c r="U136" s="269"/>
      <c r="V136" s="271"/>
      <c r="W136" s="269"/>
      <c r="X136" s="272"/>
      <c r="Y136" s="273"/>
    </row>
    <row r="137" spans="1:25" s="221" customFormat="1" ht="12" hidden="1" customHeight="1">
      <c r="A137" s="267"/>
      <c r="B137" s="268"/>
      <c r="D137" s="268"/>
      <c r="E137" s="268"/>
      <c r="F137" s="268"/>
      <c r="G137" s="268"/>
      <c r="H137" s="269"/>
      <c r="I137" s="269"/>
      <c r="J137" s="269"/>
      <c r="K137" s="269"/>
      <c r="L137" s="269"/>
      <c r="M137" s="269"/>
      <c r="N137" s="269"/>
      <c r="O137" s="269"/>
      <c r="P137" s="270"/>
      <c r="Q137" s="270"/>
      <c r="R137" s="268"/>
      <c r="S137" s="268"/>
      <c r="T137" s="268"/>
      <c r="U137" s="269"/>
      <c r="V137" s="271"/>
      <c r="W137" s="269"/>
      <c r="X137" s="272"/>
      <c r="Y137" s="273"/>
    </row>
    <row r="138" spans="1:25" s="221" customFormat="1" ht="12" hidden="1" customHeight="1">
      <c r="A138" s="267"/>
      <c r="B138" s="268"/>
      <c r="D138" s="268"/>
      <c r="E138" s="268"/>
      <c r="F138" s="268"/>
      <c r="G138" s="268"/>
      <c r="H138" s="269"/>
      <c r="I138" s="269"/>
      <c r="J138" s="269"/>
      <c r="K138" s="269"/>
      <c r="L138" s="269"/>
      <c r="M138" s="269"/>
      <c r="N138" s="269"/>
      <c r="O138" s="269"/>
      <c r="P138" s="270"/>
      <c r="Q138" s="270"/>
      <c r="R138" s="268"/>
      <c r="S138" s="268"/>
      <c r="T138" s="268"/>
      <c r="U138" s="269"/>
      <c r="V138" s="271"/>
      <c r="W138" s="269"/>
      <c r="X138" s="272"/>
      <c r="Y138" s="273"/>
    </row>
    <row r="139" spans="1:25" s="221" customFormat="1" ht="12" hidden="1" customHeight="1">
      <c r="A139" s="267"/>
      <c r="B139" s="268"/>
      <c r="D139" s="268"/>
      <c r="E139" s="268"/>
      <c r="F139" s="268"/>
      <c r="G139" s="268"/>
      <c r="H139" s="269"/>
      <c r="I139" s="269"/>
      <c r="J139" s="269"/>
      <c r="K139" s="269"/>
      <c r="L139" s="269"/>
      <c r="M139" s="269"/>
      <c r="N139" s="269"/>
      <c r="O139" s="269"/>
      <c r="P139" s="270"/>
      <c r="Q139" s="270"/>
      <c r="R139" s="268"/>
      <c r="S139" s="268"/>
      <c r="T139" s="268"/>
      <c r="U139" s="269"/>
      <c r="V139" s="271"/>
      <c r="W139" s="269"/>
      <c r="X139" s="272"/>
      <c r="Y139" s="273"/>
    </row>
    <row r="140" spans="1:25" s="221" customFormat="1" ht="12" hidden="1" customHeight="1">
      <c r="A140" s="267"/>
      <c r="B140" s="268"/>
      <c r="D140" s="268"/>
      <c r="E140" s="268"/>
      <c r="F140" s="268"/>
      <c r="G140" s="268"/>
      <c r="H140" s="269"/>
      <c r="I140" s="269"/>
      <c r="J140" s="269"/>
      <c r="K140" s="269"/>
      <c r="L140" s="269"/>
      <c r="M140" s="269"/>
      <c r="N140" s="269"/>
      <c r="O140" s="269"/>
      <c r="P140" s="270"/>
      <c r="Q140" s="270"/>
      <c r="R140" s="268"/>
      <c r="S140" s="268"/>
      <c r="T140" s="268"/>
      <c r="U140" s="269"/>
      <c r="V140" s="271"/>
      <c r="W140" s="269"/>
      <c r="X140" s="272"/>
      <c r="Y140" s="273"/>
    </row>
    <row r="141" spans="1:25" s="221" customFormat="1" ht="12" hidden="1" customHeight="1">
      <c r="A141" s="267"/>
      <c r="B141" s="268"/>
      <c r="D141" s="268"/>
      <c r="E141" s="268"/>
      <c r="F141" s="268"/>
      <c r="G141" s="268"/>
      <c r="H141" s="269"/>
      <c r="I141" s="269"/>
      <c r="J141" s="269"/>
      <c r="K141" s="269"/>
      <c r="L141" s="269"/>
      <c r="M141" s="269"/>
      <c r="N141" s="269"/>
      <c r="O141" s="269"/>
      <c r="P141" s="270"/>
      <c r="Q141" s="270"/>
      <c r="R141" s="268"/>
      <c r="S141" s="268"/>
      <c r="T141" s="268"/>
      <c r="U141" s="269"/>
      <c r="V141" s="271"/>
      <c r="W141" s="269"/>
      <c r="X141" s="272"/>
      <c r="Y141" s="273"/>
    </row>
    <row r="142" spans="1:25" s="221" customFormat="1" ht="12" hidden="1" customHeight="1">
      <c r="A142" s="267"/>
      <c r="B142" s="268"/>
      <c r="D142" s="268"/>
      <c r="E142" s="268"/>
      <c r="F142" s="268"/>
      <c r="G142" s="268"/>
      <c r="H142" s="269"/>
      <c r="I142" s="269"/>
      <c r="J142" s="269"/>
      <c r="K142" s="269"/>
      <c r="L142" s="269"/>
      <c r="M142" s="269"/>
      <c r="N142" s="269"/>
      <c r="O142" s="269"/>
      <c r="P142" s="270"/>
      <c r="Q142" s="270"/>
      <c r="R142" s="268"/>
      <c r="S142" s="268"/>
      <c r="T142" s="268"/>
      <c r="U142" s="269"/>
      <c r="V142" s="271"/>
      <c r="W142" s="269"/>
      <c r="X142" s="272"/>
      <c r="Y142" s="273"/>
    </row>
    <row r="143" spans="1:25" s="221" customFormat="1" ht="12" hidden="1" customHeight="1">
      <c r="A143" s="267"/>
      <c r="B143" s="268"/>
      <c r="D143" s="268"/>
      <c r="E143" s="268"/>
      <c r="F143" s="268"/>
      <c r="G143" s="268"/>
      <c r="H143" s="269"/>
      <c r="I143" s="269"/>
      <c r="J143" s="269"/>
      <c r="K143" s="269"/>
      <c r="L143" s="269"/>
      <c r="M143" s="269"/>
      <c r="N143" s="269"/>
      <c r="O143" s="269"/>
      <c r="P143" s="270"/>
      <c r="Q143" s="270"/>
      <c r="R143" s="268"/>
      <c r="S143" s="268"/>
      <c r="T143" s="268"/>
      <c r="U143" s="269"/>
      <c r="V143" s="271"/>
      <c r="W143" s="269"/>
      <c r="X143" s="272"/>
      <c r="Y143" s="273"/>
    </row>
    <row r="144" spans="1:25" s="221" customFormat="1" ht="12" hidden="1" customHeight="1">
      <c r="A144" s="267"/>
      <c r="B144" s="268"/>
      <c r="D144" s="268"/>
      <c r="E144" s="268"/>
      <c r="F144" s="268"/>
      <c r="G144" s="268"/>
      <c r="H144" s="269"/>
      <c r="I144" s="269"/>
      <c r="J144" s="269"/>
      <c r="K144" s="269"/>
      <c r="L144" s="269"/>
      <c r="M144" s="269"/>
      <c r="N144" s="269"/>
      <c r="O144" s="269"/>
      <c r="P144" s="270"/>
      <c r="Q144" s="270"/>
      <c r="R144" s="268"/>
      <c r="S144" s="268"/>
      <c r="T144" s="268"/>
      <c r="U144" s="269"/>
      <c r="V144" s="271"/>
      <c r="W144" s="269"/>
      <c r="X144" s="272"/>
      <c r="Y144" s="273"/>
    </row>
    <row r="145" spans="1:25" s="221" customFormat="1" ht="12" hidden="1" customHeight="1">
      <c r="A145" s="267"/>
      <c r="B145" s="268"/>
      <c r="D145" s="268"/>
      <c r="E145" s="268"/>
      <c r="F145" s="268"/>
      <c r="G145" s="268"/>
      <c r="H145" s="269"/>
      <c r="I145" s="269"/>
      <c r="J145" s="269"/>
      <c r="K145" s="269"/>
      <c r="L145" s="269"/>
      <c r="M145" s="269"/>
      <c r="N145" s="269"/>
      <c r="O145" s="269"/>
      <c r="P145" s="270"/>
      <c r="Q145" s="270"/>
      <c r="R145" s="268"/>
      <c r="S145" s="268"/>
      <c r="T145" s="268"/>
      <c r="U145" s="269"/>
      <c r="V145" s="271"/>
      <c r="W145" s="269"/>
      <c r="X145" s="272"/>
      <c r="Y145" s="273"/>
    </row>
    <row r="146" spans="1:25" s="221" customFormat="1" ht="12" hidden="1" customHeight="1">
      <c r="A146" s="267"/>
      <c r="B146" s="268"/>
      <c r="D146" s="268"/>
      <c r="E146" s="268"/>
      <c r="F146" s="268"/>
      <c r="G146" s="268"/>
      <c r="H146" s="269"/>
      <c r="I146" s="269"/>
      <c r="J146" s="269"/>
      <c r="K146" s="269"/>
      <c r="L146" s="269"/>
      <c r="M146" s="269"/>
      <c r="N146" s="269"/>
      <c r="O146" s="269"/>
      <c r="P146" s="270"/>
      <c r="Q146" s="270"/>
      <c r="R146" s="268"/>
      <c r="S146" s="268"/>
      <c r="T146" s="268"/>
      <c r="U146" s="269"/>
      <c r="V146" s="271"/>
      <c r="W146" s="269"/>
      <c r="X146" s="272"/>
      <c r="Y146" s="273"/>
    </row>
    <row r="147" spans="1:25" s="221" customFormat="1" ht="12" hidden="1" customHeight="1">
      <c r="A147" s="267"/>
      <c r="B147" s="268"/>
      <c r="D147" s="268"/>
      <c r="E147" s="268"/>
      <c r="F147" s="268"/>
      <c r="G147" s="268"/>
      <c r="H147" s="269"/>
      <c r="I147" s="269"/>
      <c r="J147" s="269"/>
      <c r="K147" s="269"/>
      <c r="L147" s="269"/>
      <c r="M147" s="269"/>
      <c r="N147" s="269"/>
      <c r="O147" s="269"/>
      <c r="P147" s="270"/>
      <c r="Q147" s="270"/>
      <c r="R147" s="268"/>
      <c r="S147" s="268"/>
      <c r="T147" s="268"/>
      <c r="U147" s="269"/>
      <c r="V147" s="271"/>
      <c r="W147" s="269"/>
      <c r="X147" s="272"/>
      <c r="Y147" s="273"/>
    </row>
    <row r="148" spans="1:25" s="221" customFormat="1" ht="12" hidden="1" customHeight="1">
      <c r="A148" s="267"/>
      <c r="B148" s="268"/>
      <c r="D148" s="268"/>
      <c r="E148" s="268"/>
      <c r="F148" s="268"/>
      <c r="G148" s="268"/>
      <c r="H148" s="269"/>
      <c r="I148" s="269"/>
      <c r="J148" s="269"/>
      <c r="K148" s="269"/>
      <c r="L148" s="269"/>
      <c r="M148" s="269"/>
      <c r="N148" s="269"/>
      <c r="O148" s="269"/>
      <c r="P148" s="270"/>
      <c r="Q148" s="270"/>
      <c r="R148" s="268"/>
      <c r="S148" s="268"/>
      <c r="T148" s="268"/>
      <c r="U148" s="269"/>
      <c r="V148" s="271"/>
      <c r="W148" s="269"/>
      <c r="X148" s="272"/>
      <c r="Y148" s="273"/>
    </row>
    <row r="149" spans="1:25" s="221" customFormat="1" ht="12" hidden="1" customHeight="1">
      <c r="A149" s="267"/>
      <c r="B149" s="268"/>
      <c r="D149" s="268"/>
      <c r="E149" s="268"/>
      <c r="F149" s="268"/>
      <c r="G149" s="268"/>
      <c r="H149" s="269"/>
      <c r="I149" s="269"/>
      <c r="J149" s="269"/>
      <c r="K149" s="269"/>
      <c r="L149" s="269"/>
      <c r="M149" s="269"/>
      <c r="N149" s="269"/>
      <c r="O149" s="269"/>
      <c r="P149" s="270"/>
      <c r="Q149" s="270"/>
      <c r="R149" s="268"/>
      <c r="S149" s="268"/>
      <c r="T149" s="268"/>
      <c r="U149" s="269"/>
      <c r="V149" s="271"/>
      <c r="W149" s="269"/>
      <c r="X149" s="272"/>
      <c r="Y149" s="273"/>
    </row>
    <row r="150" spans="1:25" s="221" customFormat="1" ht="12" hidden="1" customHeight="1">
      <c r="A150" s="267"/>
      <c r="B150" s="268"/>
      <c r="D150" s="268"/>
      <c r="E150" s="268"/>
      <c r="F150" s="268"/>
      <c r="G150" s="268"/>
      <c r="H150" s="269"/>
      <c r="I150" s="269"/>
      <c r="J150" s="269"/>
      <c r="K150" s="269"/>
      <c r="L150" s="269"/>
      <c r="M150" s="269"/>
      <c r="N150" s="269"/>
      <c r="O150" s="269"/>
      <c r="P150" s="270"/>
      <c r="Q150" s="270"/>
      <c r="R150" s="268"/>
      <c r="S150" s="268"/>
      <c r="T150" s="268"/>
      <c r="U150" s="269"/>
      <c r="V150" s="271"/>
      <c r="W150" s="269"/>
      <c r="X150" s="272"/>
      <c r="Y150" s="273"/>
    </row>
    <row r="151" spans="1:25" s="221" customFormat="1" ht="12" hidden="1" customHeight="1">
      <c r="A151" s="267"/>
      <c r="B151" s="268"/>
      <c r="D151" s="268"/>
      <c r="E151" s="268"/>
      <c r="F151" s="268"/>
      <c r="G151" s="268"/>
      <c r="H151" s="269"/>
      <c r="I151" s="269"/>
      <c r="J151" s="269"/>
      <c r="K151" s="269"/>
      <c r="L151" s="269"/>
      <c r="M151" s="269"/>
      <c r="N151" s="269"/>
      <c r="O151" s="269"/>
      <c r="P151" s="270"/>
      <c r="Q151" s="270"/>
      <c r="R151" s="268"/>
      <c r="S151" s="268"/>
      <c r="T151" s="268"/>
      <c r="U151" s="269"/>
      <c r="V151" s="271"/>
      <c r="W151" s="269"/>
      <c r="X151" s="272"/>
      <c r="Y151" s="273"/>
    </row>
    <row r="152" spans="1:25" s="221" customFormat="1" ht="12" hidden="1" customHeight="1">
      <c r="A152" s="267"/>
      <c r="B152" s="268"/>
      <c r="D152" s="268"/>
      <c r="E152" s="268"/>
      <c r="F152" s="268"/>
      <c r="G152" s="268"/>
      <c r="H152" s="269"/>
      <c r="I152" s="269"/>
      <c r="J152" s="269"/>
      <c r="K152" s="269"/>
      <c r="L152" s="269"/>
      <c r="M152" s="269"/>
      <c r="N152" s="269"/>
      <c r="O152" s="269"/>
      <c r="P152" s="270"/>
      <c r="Q152" s="270"/>
      <c r="R152" s="268"/>
      <c r="S152" s="268"/>
      <c r="T152" s="268"/>
      <c r="U152" s="269"/>
      <c r="V152" s="271"/>
      <c r="W152" s="269"/>
      <c r="X152" s="272"/>
      <c r="Y152" s="273"/>
    </row>
    <row r="153" spans="1:25" s="221" customFormat="1" ht="12" hidden="1" customHeight="1">
      <c r="A153" s="267"/>
      <c r="B153" s="268"/>
      <c r="D153" s="268"/>
      <c r="E153" s="268"/>
      <c r="F153" s="268"/>
      <c r="G153" s="268"/>
      <c r="H153" s="269"/>
      <c r="I153" s="269"/>
      <c r="J153" s="269"/>
      <c r="K153" s="269"/>
      <c r="L153" s="269"/>
      <c r="M153" s="269"/>
      <c r="N153" s="269"/>
      <c r="O153" s="269"/>
      <c r="P153" s="270"/>
      <c r="Q153" s="270"/>
      <c r="R153" s="268"/>
      <c r="S153" s="268"/>
      <c r="T153" s="268"/>
      <c r="U153" s="269"/>
      <c r="V153" s="271"/>
      <c r="W153" s="269"/>
      <c r="X153" s="272"/>
      <c r="Y153" s="273"/>
    </row>
    <row r="154" spans="1:25" s="221" customFormat="1" ht="12" hidden="1" customHeight="1">
      <c r="A154" s="267"/>
      <c r="B154" s="268"/>
      <c r="D154" s="268"/>
      <c r="E154" s="268"/>
      <c r="F154" s="268"/>
      <c r="G154" s="268"/>
      <c r="H154" s="269"/>
      <c r="I154" s="269"/>
      <c r="J154" s="269"/>
      <c r="K154" s="269"/>
      <c r="L154" s="269"/>
      <c r="M154" s="269"/>
      <c r="N154" s="269"/>
      <c r="O154" s="269"/>
      <c r="P154" s="270"/>
      <c r="Q154" s="270"/>
      <c r="R154" s="268"/>
      <c r="S154" s="268"/>
      <c r="T154" s="268"/>
      <c r="U154" s="269"/>
      <c r="V154" s="271"/>
      <c r="W154" s="269"/>
      <c r="X154" s="272"/>
      <c r="Y154" s="273"/>
    </row>
    <row r="155" spans="1:25" s="221" customFormat="1" ht="12" hidden="1" customHeight="1">
      <c r="A155" s="267"/>
      <c r="B155" s="268"/>
      <c r="D155" s="268"/>
      <c r="E155" s="268"/>
      <c r="F155" s="268"/>
      <c r="G155" s="268"/>
      <c r="H155" s="269"/>
      <c r="I155" s="269"/>
      <c r="J155" s="269"/>
      <c r="K155" s="269"/>
      <c r="L155" s="269"/>
      <c r="M155" s="269"/>
      <c r="N155" s="269"/>
      <c r="O155" s="269"/>
      <c r="P155" s="270"/>
      <c r="Q155" s="270"/>
      <c r="R155" s="268"/>
      <c r="S155" s="268"/>
      <c r="T155" s="268"/>
      <c r="U155" s="269"/>
      <c r="V155" s="271"/>
      <c r="W155" s="269"/>
      <c r="X155" s="272"/>
      <c r="Y155" s="273"/>
    </row>
    <row r="156" spans="1:25" s="221" customFormat="1" ht="12" hidden="1" customHeight="1">
      <c r="A156" s="267"/>
      <c r="B156" s="268"/>
      <c r="D156" s="268"/>
      <c r="E156" s="268"/>
      <c r="F156" s="268"/>
      <c r="G156" s="268"/>
      <c r="H156" s="269"/>
      <c r="I156" s="269"/>
      <c r="J156" s="269"/>
      <c r="K156" s="269"/>
      <c r="L156" s="269"/>
      <c r="M156" s="269"/>
      <c r="N156" s="269"/>
      <c r="O156" s="269"/>
      <c r="P156" s="270"/>
      <c r="Q156" s="270"/>
      <c r="R156" s="268"/>
      <c r="S156" s="268"/>
      <c r="T156" s="268"/>
      <c r="U156" s="269"/>
      <c r="V156" s="271"/>
      <c r="W156" s="269"/>
      <c r="X156" s="272"/>
      <c r="Y156" s="273"/>
    </row>
    <row r="157" spans="1:25" s="221" customFormat="1" ht="12" hidden="1" customHeight="1">
      <c r="A157" s="267"/>
      <c r="B157" s="268"/>
      <c r="D157" s="268"/>
      <c r="E157" s="268"/>
      <c r="F157" s="268"/>
      <c r="G157" s="268"/>
      <c r="H157" s="269"/>
      <c r="I157" s="269"/>
      <c r="J157" s="269"/>
      <c r="K157" s="269"/>
      <c r="L157" s="269"/>
      <c r="M157" s="269"/>
      <c r="N157" s="269"/>
      <c r="O157" s="269"/>
      <c r="P157" s="270"/>
      <c r="Q157" s="270"/>
      <c r="R157" s="268"/>
      <c r="S157" s="268"/>
      <c r="T157" s="268"/>
      <c r="U157" s="269"/>
      <c r="V157" s="271"/>
      <c r="W157" s="269"/>
      <c r="X157" s="272"/>
      <c r="Y157" s="273"/>
    </row>
    <row r="158" spans="1:25" s="221" customFormat="1" ht="12" hidden="1" customHeight="1">
      <c r="A158" s="267"/>
      <c r="B158" s="268"/>
      <c r="D158" s="268"/>
      <c r="E158" s="268"/>
      <c r="F158" s="268"/>
      <c r="G158" s="268"/>
      <c r="H158" s="269"/>
      <c r="I158" s="269"/>
      <c r="J158" s="269"/>
      <c r="K158" s="269"/>
      <c r="L158" s="269"/>
      <c r="M158" s="269"/>
      <c r="N158" s="269"/>
      <c r="O158" s="269"/>
      <c r="P158" s="270"/>
      <c r="Q158" s="270"/>
      <c r="R158" s="268"/>
      <c r="S158" s="268"/>
      <c r="T158" s="268"/>
      <c r="U158" s="269"/>
      <c r="V158" s="271"/>
      <c r="W158" s="269"/>
      <c r="X158" s="272"/>
      <c r="Y158" s="273"/>
    </row>
    <row r="159" spans="1:25" s="221" customFormat="1" ht="12" hidden="1" customHeight="1">
      <c r="A159" s="267"/>
      <c r="B159" s="268"/>
      <c r="D159" s="268"/>
      <c r="E159" s="268"/>
      <c r="F159" s="268"/>
      <c r="G159" s="268"/>
      <c r="H159" s="269"/>
      <c r="I159" s="269"/>
      <c r="J159" s="269"/>
      <c r="K159" s="269"/>
      <c r="L159" s="269"/>
      <c r="M159" s="269"/>
      <c r="N159" s="269"/>
      <c r="O159" s="269"/>
      <c r="P159" s="270"/>
      <c r="Q159" s="270"/>
      <c r="R159" s="268"/>
      <c r="S159" s="268"/>
      <c r="T159" s="268"/>
      <c r="U159" s="269"/>
      <c r="V159" s="271"/>
      <c r="W159" s="269"/>
      <c r="X159" s="272"/>
      <c r="Y159" s="273"/>
    </row>
    <row r="160" spans="1:25" s="221" customFormat="1" ht="12" hidden="1" customHeight="1">
      <c r="A160" s="267"/>
      <c r="B160" s="268"/>
      <c r="D160" s="268"/>
      <c r="E160" s="268"/>
      <c r="F160" s="268"/>
      <c r="G160" s="268"/>
      <c r="H160" s="269"/>
      <c r="I160" s="269"/>
      <c r="J160" s="269"/>
      <c r="K160" s="269"/>
      <c r="L160" s="269"/>
      <c r="M160" s="269"/>
      <c r="N160" s="269"/>
      <c r="O160" s="269"/>
      <c r="P160" s="270"/>
      <c r="Q160" s="270"/>
      <c r="R160" s="268"/>
      <c r="S160" s="268"/>
      <c r="T160" s="268"/>
      <c r="U160" s="269"/>
      <c r="V160" s="271"/>
      <c r="W160" s="269"/>
      <c r="X160" s="272"/>
      <c r="Y160" s="273"/>
    </row>
    <row r="161" spans="1:25" s="221" customFormat="1" ht="12" hidden="1" customHeight="1">
      <c r="A161" s="267"/>
      <c r="B161" s="268"/>
      <c r="D161" s="268"/>
      <c r="E161" s="268"/>
      <c r="F161" s="268"/>
      <c r="G161" s="268"/>
      <c r="H161" s="269"/>
      <c r="I161" s="269"/>
      <c r="J161" s="269"/>
      <c r="K161" s="269"/>
      <c r="L161" s="269"/>
      <c r="M161" s="269"/>
      <c r="N161" s="269"/>
      <c r="O161" s="269"/>
      <c r="P161" s="270"/>
      <c r="Q161" s="270"/>
      <c r="R161" s="268"/>
      <c r="S161" s="268"/>
      <c r="T161" s="268"/>
      <c r="U161" s="269"/>
      <c r="V161" s="271"/>
      <c r="W161" s="269"/>
      <c r="X161" s="272"/>
      <c r="Y161" s="273"/>
    </row>
    <row r="162" spans="1:25" s="221" customFormat="1" ht="12" hidden="1" customHeight="1">
      <c r="A162" s="267"/>
      <c r="B162" s="268"/>
      <c r="D162" s="268"/>
      <c r="E162" s="268"/>
      <c r="F162" s="268"/>
      <c r="G162" s="268"/>
      <c r="H162" s="269"/>
      <c r="I162" s="269"/>
      <c r="J162" s="269"/>
      <c r="K162" s="269"/>
      <c r="L162" s="269"/>
      <c r="M162" s="269"/>
      <c r="N162" s="269"/>
      <c r="O162" s="269"/>
      <c r="P162" s="270"/>
      <c r="Q162" s="270"/>
      <c r="R162" s="268"/>
      <c r="S162" s="268"/>
      <c r="T162" s="268"/>
      <c r="U162" s="269"/>
      <c r="V162" s="271"/>
      <c r="W162" s="269"/>
      <c r="X162" s="272"/>
      <c r="Y162" s="273"/>
    </row>
    <row r="163" spans="1:25" s="221" customFormat="1" ht="12" hidden="1" customHeight="1">
      <c r="A163" s="267"/>
      <c r="B163" s="268"/>
      <c r="D163" s="268"/>
      <c r="E163" s="268"/>
      <c r="F163" s="268"/>
      <c r="G163" s="268"/>
      <c r="H163" s="269"/>
      <c r="I163" s="269"/>
      <c r="J163" s="269"/>
      <c r="K163" s="269"/>
      <c r="L163" s="269"/>
      <c r="M163" s="269"/>
      <c r="N163" s="269"/>
      <c r="O163" s="269"/>
      <c r="P163" s="270"/>
      <c r="Q163" s="270"/>
      <c r="R163" s="268"/>
      <c r="S163" s="268"/>
      <c r="T163" s="268"/>
      <c r="U163" s="269"/>
      <c r="V163" s="271"/>
      <c r="W163" s="269"/>
      <c r="X163" s="272"/>
      <c r="Y163" s="273"/>
    </row>
    <row r="164" spans="1:25" s="221" customFormat="1" ht="12" hidden="1" customHeight="1">
      <c r="A164" s="267"/>
      <c r="B164" s="268"/>
      <c r="D164" s="268"/>
      <c r="E164" s="268"/>
      <c r="F164" s="268"/>
      <c r="G164" s="268"/>
      <c r="H164" s="269"/>
      <c r="I164" s="269"/>
      <c r="J164" s="269"/>
      <c r="K164" s="269"/>
      <c r="L164" s="269"/>
      <c r="M164" s="269"/>
      <c r="N164" s="269"/>
      <c r="O164" s="269"/>
      <c r="P164" s="270"/>
      <c r="Q164" s="270"/>
      <c r="R164" s="268"/>
      <c r="S164" s="268"/>
      <c r="T164" s="268"/>
      <c r="U164" s="269"/>
      <c r="V164" s="271"/>
      <c r="W164" s="269"/>
      <c r="X164" s="272"/>
      <c r="Y164" s="273"/>
    </row>
    <row r="165" spans="1:25" s="221" customFormat="1" ht="4.5" hidden="1" customHeight="1">
      <c r="A165" s="267"/>
      <c r="B165" s="268"/>
      <c r="D165" s="268"/>
      <c r="E165" s="268"/>
      <c r="F165" s="268"/>
      <c r="G165" s="268"/>
      <c r="H165" s="269"/>
      <c r="I165" s="269"/>
      <c r="J165" s="269"/>
      <c r="K165" s="269"/>
      <c r="L165" s="269"/>
      <c r="M165" s="269"/>
      <c r="N165" s="269"/>
      <c r="O165" s="269"/>
      <c r="P165" s="270"/>
      <c r="Q165" s="270"/>
      <c r="R165" s="268"/>
      <c r="S165" s="268"/>
      <c r="T165" s="268"/>
      <c r="U165" s="269"/>
      <c r="V165" s="271"/>
      <c r="W165" s="269"/>
      <c r="X165" s="272"/>
      <c r="Y165" s="273"/>
    </row>
    <row r="166" spans="1:25" s="221" customFormat="1" ht="12" hidden="1" customHeight="1">
      <c r="A166" s="267"/>
      <c r="B166" s="268"/>
      <c r="D166" s="268"/>
      <c r="E166" s="268"/>
      <c r="F166" s="268"/>
      <c r="G166" s="268"/>
      <c r="H166" s="269"/>
      <c r="I166" s="269"/>
      <c r="J166" s="269"/>
      <c r="K166" s="269"/>
      <c r="L166" s="269"/>
      <c r="M166" s="269"/>
      <c r="N166" s="269"/>
      <c r="O166" s="269"/>
      <c r="P166" s="270"/>
      <c r="Q166" s="270"/>
      <c r="R166" s="268"/>
      <c r="S166" s="268"/>
      <c r="T166" s="268"/>
      <c r="U166" s="269"/>
      <c r="V166" s="271"/>
      <c r="W166" s="269"/>
      <c r="X166" s="272"/>
      <c r="Y166" s="273"/>
    </row>
    <row r="167" spans="1:25" s="221" customFormat="1" ht="12" hidden="1" customHeight="1">
      <c r="A167" s="267"/>
      <c r="B167" s="268"/>
      <c r="D167" s="268"/>
      <c r="E167" s="268"/>
      <c r="F167" s="268"/>
      <c r="G167" s="268"/>
      <c r="H167" s="269"/>
      <c r="I167" s="269"/>
      <c r="J167" s="269"/>
      <c r="K167" s="269"/>
      <c r="L167" s="269"/>
      <c r="M167" s="269"/>
      <c r="N167" s="269"/>
      <c r="O167" s="269"/>
      <c r="P167" s="270"/>
      <c r="Q167" s="270"/>
      <c r="R167" s="268"/>
      <c r="S167" s="268"/>
      <c r="T167" s="268"/>
      <c r="U167" s="269"/>
      <c r="V167" s="271"/>
      <c r="W167" s="269"/>
      <c r="X167" s="272"/>
      <c r="Y167" s="273"/>
    </row>
    <row r="168" spans="1:25" s="221" customFormat="1" ht="12" hidden="1" customHeight="1">
      <c r="A168" s="267"/>
      <c r="B168" s="268"/>
      <c r="D168" s="268"/>
      <c r="E168" s="268"/>
      <c r="F168" s="268"/>
      <c r="G168" s="268"/>
      <c r="H168" s="269"/>
      <c r="I168" s="269"/>
      <c r="J168" s="269"/>
      <c r="K168" s="269"/>
      <c r="L168" s="269"/>
      <c r="M168" s="269"/>
      <c r="N168" s="269"/>
      <c r="O168" s="269"/>
      <c r="P168" s="270"/>
      <c r="Q168" s="270"/>
      <c r="R168" s="268"/>
      <c r="S168" s="268"/>
      <c r="T168" s="268"/>
      <c r="U168" s="269"/>
      <c r="V168" s="271"/>
      <c r="W168" s="269"/>
      <c r="X168" s="272"/>
      <c r="Y168" s="273"/>
    </row>
    <row r="169" spans="1:25" s="221" customFormat="1" ht="12" hidden="1" customHeight="1">
      <c r="A169" s="267"/>
      <c r="B169" s="268"/>
      <c r="D169" s="268"/>
      <c r="E169" s="268"/>
      <c r="F169" s="268"/>
      <c r="G169" s="268"/>
      <c r="H169" s="269"/>
      <c r="I169" s="269"/>
      <c r="J169" s="269"/>
      <c r="K169" s="269"/>
      <c r="L169" s="269"/>
      <c r="M169" s="269"/>
      <c r="N169" s="269"/>
      <c r="O169" s="269"/>
      <c r="P169" s="270"/>
      <c r="Q169" s="270"/>
      <c r="R169" s="268"/>
      <c r="S169" s="268"/>
      <c r="T169" s="268"/>
      <c r="U169" s="269"/>
      <c r="V169" s="271"/>
      <c r="W169" s="269"/>
      <c r="X169" s="272"/>
      <c r="Y169" s="273"/>
    </row>
    <row r="170" spans="1:25" s="221" customFormat="1" ht="12" hidden="1" customHeight="1">
      <c r="A170" s="267"/>
      <c r="B170" s="268"/>
      <c r="D170" s="268"/>
      <c r="E170" s="268"/>
      <c r="F170" s="268"/>
      <c r="G170" s="268"/>
      <c r="H170" s="269"/>
      <c r="I170" s="269"/>
      <c r="J170" s="269"/>
      <c r="K170" s="269"/>
      <c r="L170" s="269"/>
      <c r="M170" s="269"/>
      <c r="N170" s="269"/>
      <c r="O170" s="269"/>
      <c r="P170" s="270"/>
      <c r="Q170" s="270"/>
      <c r="R170" s="268"/>
      <c r="S170" s="268"/>
      <c r="T170" s="268"/>
      <c r="U170" s="269"/>
      <c r="V170" s="271"/>
      <c r="W170" s="269"/>
      <c r="X170" s="272"/>
      <c r="Y170" s="273"/>
    </row>
    <row r="171" spans="1:25" s="221" customFormat="1" ht="12" hidden="1" customHeight="1">
      <c r="A171" s="267"/>
      <c r="B171" s="268"/>
      <c r="D171" s="268"/>
      <c r="E171" s="268"/>
      <c r="F171" s="268"/>
      <c r="G171" s="268"/>
      <c r="H171" s="269"/>
      <c r="I171" s="269"/>
      <c r="J171" s="269"/>
      <c r="K171" s="269"/>
      <c r="L171" s="269"/>
      <c r="M171" s="269"/>
      <c r="N171" s="269"/>
      <c r="O171" s="269"/>
      <c r="P171" s="270"/>
      <c r="Q171" s="270"/>
      <c r="R171" s="268"/>
      <c r="S171" s="268"/>
      <c r="T171" s="268"/>
      <c r="U171" s="269"/>
      <c r="V171" s="271"/>
      <c r="W171" s="269"/>
      <c r="X171" s="272"/>
      <c r="Y171" s="273"/>
    </row>
    <row r="172" spans="1:25" s="221" customFormat="1" ht="12" hidden="1" customHeight="1">
      <c r="A172" s="267"/>
      <c r="B172" s="268"/>
      <c r="D172" s="268"/>
      <c r="E172" s="268"/>
      <c r="F172" s="268"/>
      <c r="G172" s="268"/>
      <c r="H172" s="269"/>
      <c r="I172" s="269"/>
      <c r="J172" s="269"/>
      <c r="K172" s="269"/>
      <c r="L172" s="269"/>
      <c r="M172" s="269"/>
      <c r="N172" s="269"/>
      <c r="O172" s="269"/>
      <c r="P172" s="270"/>
      <c r="Q172" s="270"/>
      <c r="R172" s="268"/>
      <c r="S172" s="268"/>
      <c r="T172" s="268"/>
      <c r="U172" s="269"/>
      <c r="V172" s="271"/>
      <c r="W172" s="269"/>
      <c r="X172" s="272"/>
      <c r="Y172" s="273"/>
    </row>
    <row r="173" spans="1:25" s="221" customFormat="1" ht="12" hidden="1" customHeight="1">
      <c r="A173" s="267"/>
      <c r="B173" s="268"/>
      <c r="D173" s="268"/>
      <c r="E173" s="268"/>
      <c r="F173" s="268"/>
      <c r="G173" s="268"/>
      <c r="H173" s="269"/>
      <c r="I173" s="269"/>
      <c r="J173" s="269"/>
      <c r="K173" s="269"/>
      <c r="L173" s="269"/>
      <c r="M173" s="269"/>
      <c r="N173" s="269"/>
      <c r="O173" s="269"/>
      <c r="P173" s="270"/>
      <c r="Q173" s="270"/>
      <c r="R173" s="268"/>
      <c r="S173" s="268"/>
      <c r="T173" s="268"/>
      <c r="U173" s="269"/>
      <c r="V173" s="271"/>
      <c r="W173" s="269"/>
      <c r="X173" s="272"/>
      <c r="Y173" s="273"/>
    </row>
    <row r="174" spans="1:25" s="221" customFormat="1" ht="12" hidden="1" customHeight="1">
      <c r="A174" s="267"/>
      <c r="B174" s="268"/>
      <c r="D174" s="268"/>
      <c r="E174" s="268"/>
      <c r="F174" s="268"/>
      <c r="G174" s="268"/>
      <c r="H174" s="269"/>
      <c r="I174" s="269"/>
      <c r="J174" s="269"/>
      <c r="K174" s="269"/>
      <c r="L174" s="269"/>
      <c r="M174" s="269"/>
      <c r="N174" s="269"/>
      <c r="O174" s="269"/>
      <c r="P174" s="270"/>
      <c r="Q174" s="270"/>
      <c r="R174" s="268"/>
      <c r="S174" s="268"/>
      <c r="T174" s="268"/>
      <c r="U174" s="269"/>
      <c r="V174" s="271"/>
      <c r="W174" s="269"/>
      <c r="X174" s="272"/>
      <c r="Y174" s="273"/>
    </row>
    <row r="175" spans="1:25" s="221" customFormat="1" ht="12" hidden="1" customHeight="1">
      <c r="A175" s="267"/>
      <c r="B175" s="268"/>
      <c r="D175" s="268"/>
      <c r="E175" s="268"/>
      <c r="F175" s="268"/>
      <c r="G175" s="268"/>
      <c r="H175" s="269"/>
      <c r="I175" s="269"/>
      <c r="J175" s="269"/>
      <c r="K175" s="269"/>
      <c r="L175" s="269"/>
      <c r="M175" s="269"/>
      <c r="N175" s="269"/>
      <c r="O175" s="269"/>
      <c r="P175" s="270"/>
      <c r="Q175" s="270"/>
      <c r="R175" s="268"/>
      <c r="S175" s="268"/>
      <c r="T175" s="268"/>
      <c r="U175" s="269"/>
      <c r="V175" s="271"/>
      <c r="W175" s="269"/>
      <c r="X175" s="272"/>
      <c r="Y175" s="273"/>
    </row>
    <row r="176" spans="1:25" s="221" customFormat="1" ht="12" hidden="1" customHeight="1">
      <c r="A176" s="267"/>
      <c r="B176" s="268"/>
      <c r="D176" s="268"/>
      <c r="E176" s="268"/>
      <c r="F176" s="268"/>
      <c r="G176" s="268"/>
      <c r="H176" s="269"/>
      <c r="I176" s="269"/>
      <c r="J176" s="269"/>
      <c r="K176" s="269"/>
      <c r="L176" s="269"/>
      <c r="M176" s="269"/>
      <c r="N176" s="269"/>
      <c r="O176" s="269"/>
      <c r="P176" s="270"/>
      <c r="Q176" s="270"/>
      <c r="R176" s="268"/>
      <c r="S176" s="268"/>
      <c r="T176" s="268"/>
      <c r="U176" s="269"/>
      <c r="V176" s="271"/>
      <c r="W176" s="269"/>
      <c r="X176" s="272"/>
      <c r="Y176" s="273"/>
    </row>
    <row r="177" spans="1:25" s="221" customFormat="1" ht="12" hidden="1" customHeight="1">
      <c r="A177" s="267"/>
      <c r="B177" s="268"/>
      <c r="D177" s="268"/>
      <c r="E177" s="268"/>
      <c r="F177" s="268"/>
      <c r="G177" s="268"/>
      <c r="H177" s="269"/>
      <c r="I177" s="269"/>
      <c r="J177" s="269"/>
      <c r="K177" s="269"/>
      <c r="L177" s="269"/>
      <c r="M177" s="269"/>
      <c r="N177" s="269"/>
      <c r="O177" s="269"/>
      <c r="P177" s="270"/>
      <c r="Q177" s="270"/>
      <c r="R177" s="268"/>
      <c r="S177" s="268"/>
      <c r="T177" s="268"/>
      <c r="U177" s="269"/>
      <c r="V177" s="271"/>
      <c r="W177" s="269"/>
      <c r="X177" s="272"/>
      <c r="Y177" s="273"/>
    </row>
    <row r="178" spans="1:25" s="221" customFormat="1" ht="12" hidden="1" customHeight="1">
      <c r="A178" s="267"/>
      <c r="B178" s="268"/>
      <c r="D178" s="268"/>
      <c r="E178" s="268"/>
      <c r="F178" s="268"/>
      <c r="G178" s="268"/>
      <c r="H178" s="269"/>
      <c r="I178" s="269"/>
      <c r="J178" s="269"/>
      <c r="K178" s="269"/>
      <c r="L178" s="269"/>
      <c r="M178" s="269"/>
      <c r="N178" s="269"/>
      <c r="O178" s="269"/>
      <c r="P178" s="270"/>
      <c r="Q178" s="270"/>
      <c r="R178" s="268"/>
      <c r="S178" s="268"/>
      <c r="T178" s="268"/>
      <c r="U178" s="269"/>
      <c r="V178" s="271"/>
      <c r="W178" s="269"/>
      <c r="X178" s="272"/>
      <c r="Y178" s="273"/>
    </row>
    <row r="179" spans="1:25" s="221" customFormat="1" ht="12" hidden="1" customHeight="1">
      <c r="A179" s="267"/>
      <c r="B179" s="268"/>
      <c r="D179" s="268"/>
      <c r="E179" s="268"/>
      <c r="F179" s="268"/>
      <c r="G179" s="268"/>
      <c r="H179" s="269"/>
      <c r="I179" s="269"/>
      <c r="J179" s="269"/>
      <c r="K179" s="269"/>
      <c r="L179" s="269"/>
      <c r="M179" s="269"/>
      <c r="N179" s="269"/>
      <c r="O179" s="269"/>
      <c r="P179" s="270"/>
      <c r="Q179" s="270"/>
      <c r="R179" s="268"/>
      <c r="S179" s="268"/>
      <c r="T179" s="268"/>
      <c r="U179" s="269"/>
      <c r="V179" s="271"/>
      <c r="W179" s="269"/>
      <c r="X179" s="272"/>
      <c r="Y179" s="273"/>
    </row>
    <row r="180" spans="1:25" s="221" customFormat="1" ht="12" hidden="1" customHeight="1">
      <c r="A180" s="267"/>
      <c r="B180" s="268"/>
      <c r="D180" s="268"/>
      <c r="E180" s="268"/>
      <c r="F180" s="268"/>
      <c r="G180" s="268"/>
      <c r="H180" s="269"/>
      <c r="I180" s="269"/>
      <c r="J180" s="269"/>
      <c r="K180" s="269"/>
      <c r="L180" s="269"/>
      <c r="M180" s="269"/>
      <c r="N180" s="269"/>
      <c r="O180" s="269"/>
      <c r="P180" s="270"/>
      <c r="Q180" s="270"/>
      <c r="R180" s="268"/>
      <c r="S180" s="268"/>
      <c r="T180" s="268"/>
      <c r="U180" s="269"/>
      <c r="V180" s="271"/>
      <c r="W180" s="269"/>
      <c r="X180" s="272"/>
      <c r="Y180" s="273"/>
    </row>
    <row r="181" spans="1:25" s="221" customFormat="1" ht="12" hidden="1" customHeight="1">
      <c r="A181" s="267"/>
      <c r="B181" s="268"/>
      <c r="D181" s="268"/>
      <c r="E181" s="268"/>
      <c r="F181" s="268"/>
      <c r="G181" s="268"/>
      <c r="H181" s="269"/>
      <c r="I181" s="269"/>
      <c r="J181" s="269"/>
      <c r="K181" s="269"/>
      <c r="L181" s="269"/>
      <c r="M181" s="269"/>
      <c r="N181" s="269"/>
      <c r="O181" s="269"/>
      <c r="P181" s="270"/>
      <c r="Q181" s="270"/>
      <c r="R181" s="268"/>
      <c r="S181" s="268"/>
      <c r="T181" s="268"/>
      <c r="U181" s="269"/>
      <c r="V181" s="271"/>
      <c r="W181" s="269"/>
      <c r="X181" s="272"/>
      <c r="Y181" s="273"/>
    </row>
    <row r="182" spans="1:25" s="221" customFormat="1" ht="12" hidden="1" customHeight="1">
      <c r="A182" s="267"/>
      <c r="B182" s="268"/>
      <c r="D182" s="268"/>
      <c r="E182" s="268"/>
      <c r="F182" s="268"/>
      <c r="G182" s="268"/>
      <c r="H182" s="269"/>
      <c r="I182" s="269"/>
      <c r="J182" s="269"/>
      <c r="K182" s="269"/>
      <c r="L182" s="269"/>
      <c r="M182" s="269"/>
      <c r="N182" s="269"/>
      <c r="O182" s="269"/>
      <c r="P182" s="270"/>
      <c r="Q182" s="270"/>
      <c r="R182" s="268"/>
      <c r="S182" s="268"/>
      <c r="T182" s="268"/>
      <c r="U182" s="269"/>
      <c r="V182" s="271"/>
      <c r="W182" s="269"/>
      <c r="X182" s="272"/>
      <c r="Y182" s="273"/>
    </row>
    <row r="183" spans="1:25" s="221" customFormat="1" ht="12" hidden="1" customHeight="1">
      <c r="A183" s="267"/>
      <c r="B183" s="268"/>
      <c r="D183" s="268"/>
      <c r="E183" s="268"/>
      <c r="F183" s="268"/>
      <c r="G183" s="268"/>
      <c r="H183" s="269"/>
      <c r="I183" s="269"/>
      <c r="J183" s="269"/>
      <c r="K183" s="269"/>
      <c r="L183" s="269"/>
      <c r="M183" s="269"/>
      <c r="N183" s="269"/>
      <c r="O183" s="269"/>
      <c r="P183" s="270"/>
      <c r="Q183" s="270"/>
      <c r="R183" s="268"/>
      <c r="S183" s="268"/>
      <c r="T183" s="268"/>
      <c r="U183" s="269"/>
      <c r="V183" s="271"/>
      <c r="W183" s="269"/>
      <c r="X183" s="272"/>
      <c r="Y183" s="273"/>
    </row>
    <row r="184" spans="1:25" s="221" customFormat="1" ht="12" hidden="1" customHeight="1">
      <c r="A184" s="267"/>
      <c r="B184" s="268"/>
      <c r="D184" s="268"/>
      <c r="E184" s="268"/>
      <c r="F184" s="268"/>
      <c r="G184" s="268"/>
      <c r="H184" s="269"/>
      <c r="I184" s="269"/>
      <c r="J184" s="269"/>
      <c r="K184" s="269"/>
      <c r="L184" s="269"/>
      <c r="M184" s="269"/>
      <c r="N184" s="269"/>
      <c r="O184" s="269"/>
      <c r="P184" s="270"/>
      <c r="Q184" s="270"/>
      <c r="R184" s="268"/>
      <c r="S184" s="268"/>
      <c r="T184" s="268"/>
      <c r="U184" s="269"/>
      <c r="V184" s="271"/>
      <c r="W184" s="269"/>
      <c r="X184" s="272"/>
      <c r="Y184" s="273"/>
    </row>
    <row r="185" spans="1:25" s="221" customFormat="1" ht="12" hidden="1" customHeight="1">
      <c r="A185" s="267"/>
      <c r="B185" s="268"/>
      <c r="D185" s="268"/>
      <c r="E185" s="268"/>
      <c r="F185" s="268"/>
      <c r="G185" s="268"/>
      <c r="H185" s="269"/>
      <c r="I185" s="269"/>
      <c r="J185" s="269"/>
      <c r="K185" s="269"/>
      <c r="L185" s="269"/>
      <c r="M185" s="269"/>
      <c r="N185" s="269"/>
      <c r="O185" s="269"/>
      <c r="P185" s="270"/>
      <c r="Q185" s="270"/>
      <c r="R185" s="268"/>
      <c r="S185" s="268"/>
      <c r="T185" s="268"/>
      <c r="U185" s="269"/>
      <c r="V185" s="271"/>
      <c r="W185" s="269"/>
      <c r="X185" s="272"/>
      <c r="Y185" s="273"/>
    </row>
    <row r="186" spans="1:25" s="221" customFormat="1" ht="12" hidden="1" customHeight="1">
      <c r="A186" s="267"/>
      <c r="B186" s="268"/>
      <c r="D186" s="268"/>
      <c r="E186" s="268"/>
      <c r="F186" s="268"/>
      <c r="G186" s="268"/>
      <c r="H186" s="269"/>
      <c r="I186" s="269"/>
      <c r="J186" s="269"/>
      <c r="K186" s="269"/>
      <c r="L186" s="269"/>
      <c r="M186" s="269"/>
      <c r="N186" s="269"/>
      <c r="O186" s="269"/>
      <c r="P186" s="270"/>
      <c r="Q186" s="270"/>
      <c r="R186" s="268"/>
      <c r="S186" s="268"/>
      <c r="T186" s="268"/>
      <c r="U186" s="269"/>
      <c r="V186" s="271"/>
      <c r="W186" s="269"/>
      <c r="X186" s="272"/>
      <c r="Y186" s="273"/>
    </row>
  </sheetData>
  <mergeCells count="23">
    <mergeCell ref="F1:F6"/>
    <mergeCell ref="G1:G6"/>
    <mergeCell ref="H1:K3"/>
    <mergeCell ref="A1:A6"/>
    <mergeCell ref="B1:B6"/>
    <mergeCell ref="C1:C6"/>
    <mergeCell ref="D1:D6"/>
    <mergeCell ref="E1:E6"/>
    <mergeCell ref="H4:K4"/>
    <mergeCell ref="L4:O4"/>
    <mergeCell ref="Y1:Y6"/>
    <mergeCell ref="T2:U2"/>
    <mergeCell ref="V2:W2"/>
    <mergeCell ref="T3:T6"/>
    <mergeCell ref="U3:U6"/>
    <mergeCell ref="V3:V6"/>
    <mergeCell ref="W3:W6"/>
    <mergeCell ref="L1:Q3"/>
    <mergeCell ref="R1:R6"/>
    <mergeCell ref="S1:S6"/>
    <mergeCell ref="T1:U1"/>
    <mergeCell ref="V1:W1"/>
    <mergeCell ref="X1:X6"/>
  </mergeCells>
  <pageMargins left="0.70866141732283472" right="0.70866141732283472" top="0.74803149606299213" bottom="0.74803149606299213" header="0.31496062992125984" footer="0.31496062992125984"/>
  <pageSetup paperSize="9" scale="85" firstPageNumber="34" orientation="landscape" useFirstPageNumber="1" r:id="rId1"/>
  <headerFooter>
    <oddFooter>&amp;LКл.БП-КЛП-ТР изменение&amp;CСписък 4 излишни ОБВВПИ към 01.01.2024 г.&amp;R&amp;P</oddFooter>
  </headerFooter>
  <colBreaks count="1" manualBreakCount="1">
    <brk id="17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Кл.БП-КЛП-ТР. доп.</vt:lpstr>
      <vt:lpstr>Кл.БП-ВВС-ТР.доп</vt:lpstr>
      <vt:lpstr>Кл.БП-ВМС-ТР.доп</vt:lpstr>
      <vt:lpstr>АСП-ВВС-ТР. доп.</vt:lpstr>
      <vt:lpstr>Морски БП-ВМС-ТР. доп.</vt:lpstr>
      <vt:lpstr>Кл.БП-КЛП-ТР изменение</vt:lpstr>
      <vt:lpstr>'АСП-ВВС-ТР. доп.'!Print_Area</vt:lpstr>
      <vt:lpstr>'Кл.БП-ВВС-ТР.доп'!Print_Area</vt:lpstr>
      <vt:lpstr>'Кл.БП-КЛП-ТР изменение'!Print_Area</vt:lpstr>
      <vt:lpstr>'Кл.БП-КЛП-ТР. доп.'!Print_Area</vt:lpstr>
      <vt:lpstr>'Морски БП-ВМС-ТР. доп.'!Print_Area</vt:lpstr>
      <vt:lpstr>'АСП-ВВС-ТР. доп.'!Print_Titles</vt:lpstr>
      <vt:lpstr>'Кл.БП-ВВС-ТР.доп'!Print_Titles</vt:lpstr>
      <vt:lpstr>'Кл.БП-ВМС-ТР.доп'!Print_Titles</vt:lpstr>
      <vt:lpstr>'Кл.БП-КЛП-ТР изменение'!Print_Titles</vt:lpstr>
      <vt:lpstr>'Кл.БП-КЛП-ТР. доп.'!Print_Titles</vt:lpstr>
      <vt:lpstr>'Морски БП-ВМС-ТР. доп.'!Print_Titles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Georgi Yunakov</cp:lastModifiedBy>
  <cp:lastPrinted>2024-01-25T09:18:36Z</cp:lastPrinted>
  <dcterms:created xsi:type="dcterms:W3CDTF">2006-09-16T00:00:00Z</dcterms:created>
  <dcterms:modified xsi:type="dcterms:W3CDTF">2024-02-06T13:37:08Z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83842A8FCA8E4D2895D8ED23B6C87BA6</vt:lpwstr>
  </property>
  <property fmtid="{D5CDD505-2E9C-101B-9397-08002B2CF9AE}" pid="3" name="KSOProductBuildVer">
    <vt:lpwstr>1033-11.2.0.11042</vt:lpwstr>
  </property>
</Properties>
</file>